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1565"/>
  </bookViews>
  <sheets>
    <sheet name="Лист1" sheetId="1" r:id="rId1"/>
    <sheet name="расшифровки" sheetId="2" r:id="rId2"/>
  </sheets>
  <definedNames>
    <definedName name="_xlnm.Print_Titles" localSheetId="0">Лист1!$14:$16</definedName>
    <definedName name="_xlnm.Print_Area" localSheetId="0">Лист1!$A$1:$J$80</definedName>
    <definedName name="_xlnm.Print_Area" localSheetId="1">расшифровки!$A$2:$G$37</definedName>
  </definedNames>
  <calcPr calcId="152511"/>
</workbook>
</file>

<file path=xl/calcChain.xml><?xml version="1.0" encoding="utf-8"?>
<calcChain xmlns="http://schemas.openxmlformats.org/spreadsheetml/2006/main">
  <c r="H36" i="2" l="1"/>
  <c r="H35" i="2"/>
  <c r="H34" i="2"/>
  <c r="H33" i="2"/>
  <c r="H32" i="2"/>
  <c r="H31" i="2"/>
  <c r="G30" i="2"/>
  <c r="H30" i="2" s="1"/>
  <c r="F30" i="2"/>
  <c r="E30" i="2"/>
  <c r="D30" i="2"/>
  <c r="D46" i="1" s="1"/>
  <c r="D33" i="1" s="1"/>
  <c r="H23" i="2"/>
  <c r="H22" i="2"/>
  <c r="H21" i="2"/>
  <c r="H20" i="2"/>
  <c r="H19" i="2"/>
  <c r="H18" i="2"/>
  <c r="H17" i="2"/>
  <c r="H12" i="2"/>
  <c r="H11" i="2"/>
  <c r="H10" i="2"/>
  <c r="H9" i="2"/>
  <c r="H8" i="2"/>
  <c r="G7" i="2"/>
  <c r="H7" i="2" s="1"/>
  <c r="F7" i="2"/>
  <c r="E7" i="2"/>
  <c r="D7" i="2"/>
  <c r="D30" i="1" s="1"/>
  <c r="D27" i="1" s="1"/>
  <c r="A75" i="1"/>
  <c r="D74" i="1"/>
  <c r="H69" i="1"/>
  <c r="H74" i="1" s="1"/>
  <c r="G69" i="1"/>
  <c r="G74" i="1" s="1"/>
  <c r="E69" i="1"/>
  <c r="E74" i="1" s="1"/>
  <c r="H64" i="1"/>
  <c r="G64" i="1"/>
  <c r="H59" i="1"/>
  <c r="G59" i="1"/>
  <c r="H54" i="1"/>
  <c r="A54" i="1"/>
  <c r="H51" i="1"/>
  <c r="G51" i="1"/>
  <c r="E51" i="1"/>
  <c r="D51" i="1"/>
  <c r="G46" i="1"/>
  <c r="E46" i="1"/>
  <c r="E33" i="1" s="1"/>
  <c r="I45" i="1"/>
  <c r="I44" i="1"/>
  <c r="I41" i="1"/>
  <c r="I40" i="1"/>
  <c r="I39" i="1"/>
  <c r="I38" i="1"/>
  <c r="I35" i="1"/>
  <c r="G33" i="1"/>
  <c r="I32" i="1"/>
  <c r="I31" i="1"/>
  <c r="H30" i="1"/>
  <c r="G30" i="1"/>
  <c r="G27" i="1" s="1"/>
  <c r="E30" i="1"/>
  <c r="E27" i="1" s="1"/>
  <c r="I29" i="1"/>
  <c r="I26" i="1"/>
  <c r="I25" i="1"/>
  <c r="I24" i="1"/>
  <c r="I23" i="1"/>
  <c r="I48" i="1"/>
  <c r="H20" i="1"/>
  <c r="G20" i="1"/>
  <c r="E20" i="1"/>
  <c r="D20" i="1"/>
  <c r="H46" i="1" l="1"/>
  <c r="H33" i="1" s="1"/>
  <c r="I33" i="1" s="1"/>
  <c r="G19" i="1"/>
  <c r="G18" i="1" s="1"/>
  <c r="G13" i="1" s="1"/>
  <c r="D19" i="1"/>
  <c r="D18" i="1" s="1"/>
  <c r="D13" i="1" s="1"/>
  <c r="I30" i="1"/>
  <c r="E19" i="1"/>
  <c r="E18" i="1" s="1"/>
  <c r="E13" i="1" s="1"/>
  <c r="I20" i="1"/>
  <c r="I22" i="1"/>
  <c r="H27" i="1"/>
  <c r="I28" i="1"/>
  <c r="I34" i="1"/>
  <c r="I36" i="1"/>
  <c r="I42" i="1"/>
  <c r="I43" i="1"/>
  <c r="I46" i="1"/>
  <c r="I21" i="1"/>
  <c r="I37" i="1"/>
  <c r="I49" i="1"/>
  <c r="I27" i="1" l="1"/>
  <c r="H19" i="1"/>
  <c r="I19" i="1" l="1"/>
  <c r="H18" i="1"/>
  <c r="H13" i="1" l="1"/>
  <c r="I18" i="1"/>
</calcChain>
</file>

<file path=xl/sharedStrings.xml><?xml version="1.0" encoding="utf-8"?>
<sst xmlns="http://schemas.openxmlformats.org/spreadsheetml/2006/main" count="333" uniqueCount="190">
  <si>
    <t>Раскрытие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</si>
  <si>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организации:</t>
  </si>
  <si>
    <t>Филиал ПАО "МРСК Юга" - "Волгоградэнерго"</t>
  </si>
  <si>
    <t>ИНН:</t>
  </si>
  <si>
    <t>КПП:</t>
  </si>
  <si>
    <t>Долгосрочный период регулирования:</t>
  </si>
  <si>
    <t>2014 - 2018 гг.</t>
  </si>
  <si>
    <t>ТСО</t>
  </si>
  <si>
    <t>тыс. руб.</t>
  </si>
  <si>
    <t>НВВ  на содержание без ТСО</t>
  </si>
  <si>
    <t>N 
п/п</t>
  </si>
  <si>
    <t>Показатель</t>
  </si>
  <si>
    <t>Ед.изм.</t>
  </si>
  <si>
    <t>2014 год</t>
  </si>
  <si>
    <t>Примечание</t>
  </si>
  <si>
    <t>2015 год</t>
  </si>
  <si>
    <t>план</t>
  </si>
  <si>
    <t xml:space="preserve"> факт</t>
  </si>
  <si>
    <t>I</t>
  </si>
  <si>
    <t>Структура затрат</t>
  </si>
  <si>
    <t>Х</t>
  </si>
  <si>
    <t>1</t>
  </si>
  <si>
    <t>Необходимая валовая выручка на содержание</t>
  </si>
  <si>
    <t>1.1</t>
  </si>
  <si>
    <t>Подконтрольные расходы, всего</t>
  </si>
  <si>
    <t>1.1.1</t>
  </si>
  <si>
    <t>Материальные расходы, всего</t>
  </si>
  <si>
    <t>Регулятор принял распределение по статьям, отличное от заявки и от фактической структуры прошлых лет, а так же учтена экономия ввиду проведения закупочных процедур</t>
  </si>
  <si>
    <t>Регулятором не учтены расходы на оплату процентов за пользование кредитными ресурсами в объеме, который соответствует фактической потребности. Обществом проведены мероприятия по снижению операционных затрат, позволяющих сократить объем недофинансирования по данной статье, так же учтена экономия в результате проведения закупочных процедур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</si>
  <si>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</si>
  <si>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</si>
  <si>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</si>
  <si>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</si>
  <si>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</si>
  <si>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</si>
  <si>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см. п.1.1.1.3.1</t>
  </si>
  <si>
    <t>1.1.1.3.1</t>
  </si>
  <si>
    <t>в том числе на ремонт</t>
  </si>
  <si>
    <t>Регулятор принял распределение по статьям, отличное от заявки и от фактической структуры прошлых лет</t>
  </si>
  <si>
    <t>1.1.2</t>
  </si>
  <si>
    <t>Фонд оплаты труда</t>
  </si>
  <si>
    <t>1.1.2.1</t>
  </si>
  <si>
    <t>В целях экономии операционных затрат филиалом выполнялись ремонтные работы хозспособом</t>
  </si>
  <si>
    <t>1.1.3</t>
  </si>
  <si>
    <t>Прочие подконтрольные расходы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</si>
  <si>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</si>
  <si>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</si>
  <si>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</si>
  <si>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</si>
  <si>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Снижена стоимость договора по привлечению стороннего автотранспорта, в связи с приобретением собственного</t>
  </si>
  <si>
    <t>Пересмотр контрагентом стоимости услуг по перевозке рабочих и служащих</t>
  </si>
  <si>
    <t>1.1.3.3</t>
  </si>
  <si>
    <t>в том числе прочие расходы (с расшифровкой)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</si>
  <si>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</si>
  <si>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</si>
  <si>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</si>
  <si>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</si>
  <si>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</si>
  <si>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</si>
  <si>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</si>
  <si>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«ФСК ЕЭС»</t>
  </si>
  <si>
    <t>Фактические расходы учтены за вычетом нагрузочных потерь (377 196 тыс.руб.)</t>
  </si>
  <si>
    <t>Фактические расходы учтены за вычетом нагрузочных потерь (371 234 тыс.руб.)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</si>
  <si>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</si>
  <si>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</si>
  <si>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</si>
  <si>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</si>
  <si>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</si>
  <si>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</si>
  <si>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</si>
  <si>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</si>
  <si>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</si>
  <si>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</si>
  <si>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</si>
  <si>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</si>
  <si>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Принята корректировка ИПР согласованная регулятором</t>
  </si>
  <si>
    <t>1.2.8</t>
  </si>
  <si>
    <t>налог на прибыль</t>
  </si>
  <si>
    <t>Исходя из финансовых результатов деятельности Общества за 2014 г. налог на прибыль распределен на филиал в соответствии с Положением об управленческом учете ОАО "МРСК Юга", утвержденной приказом ОАО "МРСК Юга" от 28.10.2014г. №723</t>
  </si>
  <si>
    <t>Исходя из финансовых результатов деятельности Общества за 2015 г. (по видам деятельности передача электрической энергии и ТП) налог на прибыль распределен на филиал в соответствии с Положением об управленческом учете ОАО "МРСК Юга", утвержденным приказом ОАО "МРСК Юга" от 28.10.2014г. №723</t>
  </si>
  <si>
    <t>1.2.9</t>
  </si>
  <si>
    <t>прочие налоги</t>
  </si>
  <si>
    <t>Снижение расходов обусловлено сокращением  налога на имущество в связи с корректировкой инвестиционной программы, согласованной с регулятором в рамках действующего законодательства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</si>
  <si>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</si>
  <si>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</si>
  <si>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 xml:space="preserve">В соответствии с п.87 Постановления Правительства РФ от 29.12.2011 №1178 "О ценообразовании в области регулируемых цен (тарифов) в электроэнергетике"; в 2014 году регулятор включил выпадающие по ТПП за два периода: 2013 год - 134 690 тыс.руб., 2014 год - 79 396 тыс.руб.; по факту указаны данные в целях сопоставления за 2014 год </t>
  </si>
  <si>
    <t>1.2.10.1</t>
  </si>
  <si>
    <t>Справочно: «Количество льготных технологических присоединений»</t>
  </si>
  <si>
    <t>ед.</t>
  </si>
  <si>
    <t xml:space="preserve">в 2014 году регулятор включил выпадающие по ТПП за два периода: 2013 год - 3 561 шт., 2014 год - 2 252 шт.; по факту указаны данные в целях сопоставления за 2014 год 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</si>
  <si>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</si>
  <si>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</si>
  <si>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</si>
  <si>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</si>
  <si>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Превышение связано: с отражением убытка прошлых лет, выявленного в отчетном периоде и не обеспеченного прибылью прошлых лет; с начислением резерва</t>
  </si>
  <si>
    <t>1.3</t>
  </si>
  <si>
    <t>недополученный по независящим причинам доход (+) / избыток средств, полученный в предыдущем периоде регулирования (–)</t>
  </si>
  <si>
    <t>II</t>
  </si>
  <si>
    <t>Справочно: расходы на ремонт, всего (пункт 1.1.1.2+пункт 1.1.2.1+пункт 1.1.1.3.1)</t>
  </si>
  <si>
    <t>III</t>
  </si>
  <si>
    <t>Необходимая валовая выручка на оплату технологического расхода (потерь) электроэнергии</t>
  </si>
  <si>
    <t>Справочно: Объем технологических потерь</t>
  </si>
  <si>
    <t>МВт·ч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</si>
  <si>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</si>
  <si>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тыс.руб./МВт·ч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</si>
  <si>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</si>
  <si>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</si>
  <si>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</si>
  <si>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</si>
  <si>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</si>
  <si>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</si>
  <si>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в том числе: трансформаторная мощность подстанций на высоком уровне напряжения</t>
  </si>
  <si>
    <t xml:space="preserve"> трансформаторная мощность подстанций на среднем первом уровне напряжения</t>
  </si>
  <si>
    <t>трансформаторная мощность подстанций на среднем втором уровне напряжения</t>
  </si>
  <si>
    <t>трансформаторная мощность подстанций на низком уровне напряжения</t>
  </si>
  <si>
    <t>Количество условных единиц по линиям электропередач, всего</t>
  </si>
  <si>
    <t>у.е.</t>
  </si>
  <si>
    <t>условные единицы приведены исходя из расчета, предусмотренного в рамках методических указаний по расчету регулируемых тарифов и цен на электрическую (тепловую) энергию на розничном (потребительском) рынке, утвержденных приказом ФСТ России от 06.08.2004 №20-э/2 (т.е. учтена разбивка оборудования по уровням напряжения)</t>
  </si>
  <si>
    <t>в том числе количество условных единиц по линиям электропередач на высоком уровне напряжения</t>
  </si>
  <si>
    <t>количество условных единиц по линиям электропередач на среднем первом уровне напряжения</t>
  </si>
  <si>
    <t>количество условных единиц по линиям электропередач на среднем втором уровне напряжения</t>
  </si>
  <si>
    <t>количество условных единиц по линиям электропередач на низком уровне напряжения</t>
  </si>
  <si>
    <t>Количество условных единиц по подстанциям, всего</t>
  </si>
  <si>
    <t>в том числе количество условных единиц по подстанциям на высоком уровне напряжения</t>
  </si>
  <si>
    <t>количество условных единиц по подстанциям на среднем первом уровне напряжения</t>
  </si>
  <si>
    <t>количество условных единиц по подстанциям на среднем втором уровне напряжения</t>
  </si>
  <si>
    <t>количество условных единиц по подстанциям на низком уровне напряжения</t>
  </si>
  <si>
    <t>Длина линий электропередач, всего</t>
  </si>
  <si>
    <t>км</t>
  </si>
  <si>
    <t>по трассе</t>
  </si>
  <si>
    <t>в том числе длина линий электропередач на высоком уровне напряжения</t>
  </si>
  <si>
    <t>длина линий электропередач на среднем первом уровне напряжения</t>
  </si>
  <si>
    <t>длина линий электропередач на среднем втором уровне напряжения</t>
  </si>
  <si>
    <t>длина линий электропередач на низком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</si>
  <si>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</si>
  <si>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</si>
  <si>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</si>
  <si>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</si>
  <si>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</si>
  <si>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тыс.руб.</t>
  </si>
  <si>
    <t>Норматив технологического расхода (потерь) электрической энергии, установленный Минэнерго России &lt;*&gt;</t>
  </si>
  <si>
    <t>&lt;*&gt;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</si>
  <si>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Расшифровка статьи 1.1.3.3.</t>
  </si>
  <si>
    <t>Откл</t>
  </si>
  <si>
    <t xml:space="preserve">в том числе прочие расходы </t>
  </si>
  <si>
    <t>1.1.3.3.1</t>
  </si>
  <si>
    <t>Электроэнергия на хознужды</t>
  </si>
  <si>
    <t>1.1.3.3.2</t>
  </si>
  <si>
    <t>Услуги связи</t>
  </si>
  <si>
    <t>1.1.3.3.3</t>
  </si>
  <si>
    <t xml:space="preserve">Расходы на услуги вневедомственной охраны </t>
  </si>
  <si>
    <t>1.1.3.3.4</t>
  </si>
  <si>
    <t>Расходы на услуги коммунального хозяйства</t>
  </si>
  <si>
    <t>1.1.3.3.5 - 1.1.3.3.9</t>
  </si>
  <si>
    <t>Расходы на юридические, информационные, аудиторские, консультационные услуги, прочие услуги сторонних организаций</t>
  </si>
  <si>
    <t>1.1.3.3.10</t>
  </si>
  <si>
    <t>Расходы на командировки и представительские</t>
  </si>
  <si>
    <t>1.1.3.3.11</t>
  </si>
  <si>
    <t>Расходы на подготовку кадров</t>
  </si>
  <si>
    <t>1.1.3.3.12</t>
  </si>
  <si>
    <t>Расходы на обеспечение нормальных условий труда и мер по технике безопасности</t>
  </si>
  <si>
    <t>1.1.3.3.13</t>
  </si>
  <si>
    <t>расходы на страхование</t>
  </si>
  <si>
    <t>1.1.3.3.14</t>
  </si>
  <si>
    <t xml:space="preserve">Другие прочие расходы </t>
  </si>
  <si>
    <t>1.1.3.3.15</t>
  </si>
  <si>
    <t>Расходы ПАО "Россети"</t>
  </si>
  <si>
    <t>1.1.3.3.16</t>
  </si>
  <si>
    <t>Проведение обследований и экспертиз, разработка технических нормативов</t>
  </si>
  <si>
    <t>Расшифровка статьи 1.2.12</t>
  </si>
  <si>
    <t xml:space="preserve">прочие неподконтрольные расходы </t>
  </si>
  <si>
    <t>1.2.12.1</t>
  </si>
  <si>
    <t>Услуги смежных сетевых компаний (ТСО)</t>
  </si>
  <si>
    <t>1.2.12.2</t>
  </si>
  <si>
    <t>Теплоэнергия на хознужды</t>
  </si>
  <si>
    <t>1.2.12.3</t>
  </si>
  <si>
    <t>Лизинговые платежи</t>
  </si>
  <si>
    <t>1.2.12.4</t>
  </si>
  <si>
    <t>Проценты за кредит</t>
  </si>
  <si>
    <t>1.2.12.5</t>
  </si>
  <si>
    <t xml:space="preserve">Другие расходы, осуществляемые из прибыли </t>
  </si>
  <si>
    <t>1.2.12.6</t>
  </si>
  <si>
    <t>Дивиденды</t>
  </si>
  <si>
    <t>Приложение 1</t>
  </si>
  <si>
    <t>к приказу Федеральной службы по тарифам</t>
  </si>
  <si>
    <t>от 24 октября 2014 г. № 1831-э</t>
  </si>
  <si>
    <t>без учета распределительных пунктов (РП) 6-10/0,4 кВ</t>
  </si>
  <si>
    <t>Расходы приведены в соответствии со структурой, учтенной в ТБР. Превышение обусловлно недофинансирование расходов на оплату процентов за пользование кредитными ресурсами</t>
  </si>
  <si>
    <t>По факту отражен финансовый результат за 2015 год с учетом фактических выпадающих по ТПП и налога на прибыль и иных платежей по ТПП, а так же прочих доходов</t>
  </si>
  <si>
    <t>в том числе списание дебиторской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</si>
</sst>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_р_."/>
    <numFmt numFmtId="166" formatCode="#,##0.0"/>
    <numFmt numFmtId="167" formatCode="0.000000000000000"/>
    <numFmt numFmtId="168" formatCode="0.00000000"/>
    <numFmt numFmtId="169" formatCode="_-* #,##0_р_._-;\-* #,##0_р_._-;_-* &quot;-&quot;??_р_.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b/>
      <sz val="14"/>
      <name val="Arial Cyr"/>
      <charset val="204"/>
    </font>
    <font>
      <sz val="12"/>
      <color theme="1"/>
      <name val="Times New Roman"/>
      <family val="1"/>
      <charset val="204"/>
    </font>
    <font>
      <b/>
      <sz val="9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sz val="14"/>
      <name val="Arial Cyr"/>
      <charset val="204"/>
    </font>
    <font>
      <sz val="9"/>
      <color indexed="8"/>
      <name val="Times New Roman"/>
      <family val="1"/>
      <charset val="204"/>
    </font>
    <font>
      <sz val="9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16" fillId="0" borderId="31" applyBorder="0">
      <alignment horizontal="center" vertical="center" wrapText="1"/>
    </xf>
    <xf numFmtId="167" fontId="19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3" fillId="0" borderId="0" applyFont="0" applyFill="0" applyBorder="0" applyAlignment="0" applyProtection="0"/>
    <xf numFmtId="168" fontId="19" fillId="0" borderId="0">
      <alignment vertical="top"/>
    </xf>
    <xf numFmtId="164" fontId="3" fillId="0" borderId="0" applyFont="0" applyFill="0" applyBorder="0" applyAlignment="0" applyProtection="0"/>
    <xf numFmtId="4" fontId="22" fillId="5" borderId="0" applyBorder="0">
      <alignment horizontal="right"/>
    </xf>
    <xf numFmtId="164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1" applyFont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166" fontId="5" fillId="0" borderId="18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3" borderId="15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166" fontId="5" fillId="3" borderId="18" xfId="0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left" vertical="center" wrapText="1"/>
    </xf>
    <xf numFmtId="3" fontId="5" fillId="4" borderId="18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 wrapText="1"/>
    </xf>
    <xf numFmtId="4" fontId="5" fillId="4" borderId="1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3" fontId="5" fillId="4" borderId="15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166" fontId="2" fillId="3" borderId="15" xfId="0" applyNumberFormat="1" applyFont="1" applyFill="1" applyBorder="1" applyAlignment="1">
      <alignment horizontal="center" vertical="center" wrapText="1"/>
    </xf>
    <xf numFmtId="166" fontId="5" fillId="3" borderId="15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10" fontId="2" fillId="0" borderId="15" xfId="0" applyNumberFormat="1" applyFont="1" applyFill="1" applyBorder="1" applyAlignment="1">
      <alignment horizontal="center" vertical="center" wrapText="1"/>
    </xf>
    <xf numFmtId="10" fontId="5" fillId="0" borderId="15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166" fontId="2" fillId="0" borderId="28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166" fontId="2" fillId="0" borderId="28" xfId="0" applyNumberFormat="1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/>
    <xf numFmtId="0" fontId="17" fillId="0" borderId="32" xfId="3" applyFont="1" applyFill="1" applyBorder="1">
      <alignment horizontal="center" vertical="center" wrapText="1"/>
    </xf>
    <xf numFmtId="0" fontId="17" fillId="0" borderId="33" xfId="3" applyFont="1" applyFill="1" applyBorder="1">
      <alignment horizontal="center" vertical="center" wrapText="1"/>
    </xf>
    <xf numFmtId="0" fontId="17" fillId="0" borderId="33" xfId="3" applyFont="1" applyFill="1" applyBorder="1" applyAlignment="1">
      <alignment horizontal="center" vertical="center" wrapText="1"/>
    </xf>
    <xf numFmtId="0" fontId="17" fillId="0" borderId="34" xfId="3" applyFont="1" applyFill="1" applyBorder="1">
      <alignment horizontal="center" vertical="center" wrapText="1"/>
    </xf>
    <xf numFmtId="0" fontId="6" fillId="0" borderId="0" xfId="0" applyFont="1"/>
    <xf numFmtId="0" fontId="17" fillId="0" borderId="2" xfId="3" applyFont="1" applyFill="1" applyBorder="1">
      <alignment horizontal="center" vertical="center" wrapText="1"/>
    </xf>
    <xf numFmtId="0" fontId="17" fillId="0" borderId="3" xfId="3" applyFont="1" applyFill="1" applyBorder="1">
      <alignment horizontal="center" vertical="center" wrapText="1"/>
    </xf>
    <xf numFmtId="0" fontId="17" fillId="0" borderId="3" xfId="3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/>
    <xf numFmtId="0" fontId="18" fillId="0" borderId="22" xfId="0" applyFont="1" applyFill="1" applyBorder="1" applyAlignment="1">
      <alignment horizontal="right"/>
    </xf>
    <xf numFmtId="0" fontId="18" fillId="0" borderId="20" xfId="4" applyNumberFormat="1" applyFont="1" applyFill="1" applyBorder="1" applyAlignment="1" applyProtection="1">
      <alignment vertical="center" wrapText="1"/>
    </xf>
    <xf numFmtId="0" fontId="18" fillId="0" borderId="20" xfId="0" applyFont="1" applyFill="1" applyBorder="1" applyAlignment="1">
      <alignment horizontal="center" vertical="center" wrapText="1"/>
    </xf>
    <xf numFmtId="3" fontId="2" fillId="4" borderId="20" xfId="0" applyNumberFormat="1" applyFont="1" applyFill="1" applyBorder="1" applyAlignment="1">
      <alignment horizontal="center" vertical="center" wrapText="1"/>
    </xf>
    <xf numFmtId="3" fontId="2" fillId="4" borderId="30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0" fontId="7" fillId="0" borderId="0" xfId="0" applyFont="1"/>
    <xf numFmtId="3" fontId="2" fillId="0" borderId="20" xfId="0" applyNumberFormat="1" applyFont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right"/>
    </xf>
    <xf numFmtId="0" fontId="18" fillId="0" borderId="37" xfId="4" applyNumberFormat="1" applyFont="1" applyFill="1" applyBorder="1" applyAlignment="1" applyProtection="1">
      <alignment vertical="center" wrapText="1"/>
    </xf>
    <xf numFmtId="0" fontId="18" fillId="0" borderId="37" xfId="0" applyFont="1" applyFill="1" applyBorder="1" applyAlignment="1">
      <alignment horizontal="center" vertical="center" wrapText="1"/>
    </xf>
    <xf numFmtId="3" fontId="2" fillId="4" borderId="37" xfId="0" applyNumberFormat="1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/>
    <xf numFmtId="0" fontId="18" fillId="0" borderId="0" xfId="0" applyFont="1" applyFill="1"/>
    <xf numFmtId="0" fontId="18" fillId="0" borderId="0" xfId="0" applyFont="1" applyFill="1" applyAlignment="1">
      <alignment vertical="top" wrapText="1"/>
    </xf>
    <xf numFmtId="0" fontId="20" fillId="0" borderId="0" xfId="0" applyFont="1"/>
    <xf numFmtId="0" fontId="17" fillId="0" borderId="26" xfId="3" applyFont="1" applyFill="1" applyBorder="1">
      <alignment horizontal="center" vertical="center" wrapText="1"/>
    </xf>
    <xf numFmtId="0" fontId="17" fillId="0" borderId="37" xfId="3" applyFont="1" applyFill="1" applyBorder="1">
      <alignment horizontal="center" vertical="center" wrapText="1"/>
    </xf>
    <xf numFmtId="0" fontId="17" fillId="0" borderId="37" xfId="3" applyFont="1" applyFill="1" applyBorder="1" applyAlignment="1">
      <alignment horizontal="center" vertical="center" wrapText="1"/>
    </xf>
    <xf numFmtId="0" fontId="17" fillId="0" borderId="29" xfId="3" applyFont="1" applyFill="1" applyBorder="1">
      <alignment horizontal="center" vertical="center" wrapText="1"/>
    </xf>
    <xf numFmtId="0" fontId="17" fillId="0" borderId="16" xfId="3" applyFont="1" applyFill="1" applyBorder="1">
      <alignment horizontal="center" vertical="center" wrapText="1"/>
    </xf>
    <xf numFmtId="0" fontId="17" fillId="0" borderId="36" xfId="3" applyFont="1" applyFill="1" applyBorder="1">
      <alignment horizontal="center" vertical="center" wrapText="1"/>
    </xf>
    <xf numFmtId="0" fontId="17" fillId="0" borderId="36" xfId="3" applyFont="1" applyFill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0" fontId="18" fillId="0" borderId="16" xfId="3" applyFont="1" applyFill="1" applyBorder="1">
      <alignment horizontal="center" vertical="center" wrapText="1"/>
    </xf>
    <xf numFmtId="3" fontId="2" fillId="4" borderId="36" xfId="0" applyNumberFormat="1" applyFont="1" applyFill="1" applyBorder="1" applyAlignment="1">
      <alignment horizontal="center" vertical="center" wrapText="1"/>
    </xf>
    <xf numFmtId="3" fontId="2" fillId="4" borderId="17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18" fillId="0" borderId="10" xfId="3" applyFont="1" applyFill="1" applyBorder="1">
      <alignment horizontal="center" vertical="center" wrapText="1"/>
    </xf>
    <xf numFmtId="0" fontId="18" fillId="0" borderId="35" xfId="4" applyNumberFormat="1" applyFont="1" applyFill="1" applyBorder="1" applyAlignment="1" applyProtection="1">
      <alignment vertical="center" wrapText="1"/>
    </xf>
    <xf numFmtId="0" fontId="18" fillId="0" borderId="35" xfId="0" applyFont="1" applyFill="1" applyBorder="1" applyAlignment="1">
      <alignment horizontal="center" vertical="center" wrapText="1"/>
    </xf>
    <xf numFmtId="3" fontId="2" fillId="4" borderId="35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18" fillId="0" borderId="40" xfId="3" applyFont="1" applyFill="1" applyBorder="1">
      <alignment horizontal="center" vertical="center" wrapText="1"/>
    </xf>
    <xf numFmtId="0" fontId="18" fillId="0" borderId="40" xfId="4" applyNumberFormat="1" applyFont="1" applyFill="1" applyBorder="1" applyAlignment="1" applyProtection="1">
      <alignment vertical="center" wrapText="1"/>
    </xf>
    <xf numFmtId="0" fontId="18" fillId="0" borderId="40" xfId="0" applyFont="1" applyFill="1" applyBorder="1" applyAlignment="1">
      <alignment horizontal="center" wrapText="1"/>
    </xf>
    <xf numFmtId="3" fontId="2" fillId="0" borderId="40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2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/>
    </xf>
    <xf numFmtId="0" fontId="5" fillId="0" borderId="4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66" fontId="2" fillId="3" borderId="45" xfId="0" applyNumberFormat="1" applyFont="1" applyFill="1" applyBorder="1" applyAlignment="1">
      <alignment horizontal="center" vertical="center" wrapText="1"/>
    </xf>
    <xf numFmtId="166" fontId="2" fillId="3" borderId="14" xfId="0" applyNumberFormat="1" applyFont="1" applyFill="1" applyBorder="1" applyAlignment="1">
      <alignment horizontal="center" vertical="center" wrapText="1"/>
    </xf>
    <xf numFmtId="166" fontId="2" fillId="3" borderId="21" xfId="0" applyNumberFormat="1" applyFont="1" applyFill="1" applyBorder="1" applyAlignment="1">
      <alignment horizontal="center" vertical="center" wrapText="1"/>
    </xf>
    <xf numFmtId="166" fontId="2" fillId="3" borderId="20" xfId="0" applyNumberFormat="1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left" vertical="center" wrapText="1"/>
    </xf>
    <xf numFmtId="166" fontId="2" fillId="6" borderId="0" xfId="0" applyNumberFormat="1" applyFont="1" applyFill="1" applyBorder="1" applyAlignment="1">
      <alignment horizontal="center" vertical="center" wrapText="1"/>
    </xf>
    <xf numFmtId="166" fontId="2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9" fontId="6" fillId="0" borderId="0" xfId="14" applyNumberFormat="1" applyFont="1"/>
    <xf numFmtId="169" fontId="7" fillId="0" borderId="0" xfId="14" applyNumberFormat="1" applyFont="1"/>
    <xf numFmtId="14" fontId="7" fillId="0" borderId="0" xfId="0" applyNumberFormat="1" applyFont="1" applyFill="1" applyAlignment="1">
      <alignment horizontal="center" vertical="center" wrapText="1"/>
    </xf>
    <xf numFmtId="0" fontId="18" fillId="0" borderId="20" xfId="4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3" xfId="4" applyNumberFormat="1" applyFont="1" applyFill="1" applyBorder="1" applyAlignment="1" applyProtection="1">
      <alignment horizontal="left" vertical="center" wrapText="1"/>
    </xf>
    <xf numFmtId="0" fontId="18" fillId="0" borderId="35" xfId="4" applyNumberFormat="1" applyFont="1" applyFill="1" applyBorder="1" applyAlignment="1" applyProtection="1">
      <alignment horizontal="left" vertical="center" wrapText="1"/>
    </xf>
    <xf numFmtId="0" fontId="18" fillId="0" borderId="36" xfId="4" applyNumberFormat="1" applyFont="1" applyFill="1" applyBorder="1" applyAlignment="1" applyProtection="1">
      <alignment horizontal="left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3" fontId="2" fillId="4" borderId="33" xfId="0" applyNumberFormat="1" applyFont="1" applyFill="1" applyBorder="1" applyAlignment="1">
      <alignment horizontal="center" vertical="center" wrapText="1"/>
    </xf>
    <xf numFmtId="3" fontId="2" fillId="4" borderId="35" xfId="0" applyNumberFormat="1" applyFont="1" applyFill="1" applyBorder="1" applyAlignment="1">
      <alignment horizontal="center" vertical="center" wrapText="1"/>
    </xf>
    <xf numFmtId="3" fontId="2" fillId="4" borderId="36" xfId="0" applyNumberFormat="1" applyFont="1" applyFill="1" applyBorder="1" applyAlignment="1">
      <alignment horizontal="center" vertical="center" wrapText="1"/>
    </xf>
    <xf numFmtId="3" fontId="2" fillId="4" borderId="34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2" fillId="4" borderId="17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/>
    </xf>
  </cellXfs>
  <cellStyles count="15">
    <cellStyle name="ЗаголовокСтолбца" xfId="3"/>
    <cellStyle name="Обычный" xfId="0" builtinId="0"/>
    <cellStyle name="Обычный 106" xfId="5"/>
    <cellStyle name="Обычный 107" xfId="6"/>
    <cellStyle name="Обычный 2" xfId="4"/>
    <cellStyle name="Обычный 2 2 19 2" xfId="7"/>
    <cellStyle name="Обычный 2 20" xfId="1"/>
    <cellStyle name="Обычный 2 26 2" xfId="8"/>
    <cellStyle name="Обычный 3" xfId="2"/>
    <cellStyle name="Примечание 52" xfId="9"/>
    <cellStyle name="Процентный 2" xfId="10"/>
    <cellStyle name="Стиль 1 2" xfId="11"/>
    <cellStyle name="Финансовый" xfId="14" builtinId="3"/>
    <cellStyle name="Финансовый 2 2" xfId="12"/>
    <cellStyle name="Формула_GRES.2007.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abSelected="1" view="pageBreakPreview" zoomScale="80" zoomScaleNormal="80" zoomScaleSheetLayoutView="80" workbookViewId="0">
      <selection activeCell="B20" sqref="B20"/>
    </sheetView>
  </sheetViews>
  <sheetFormatPr defaultColWidth="9.140625" defaultRowHeight="15.75" x14ac:dyDescent="0.25"/>
  <cols>
    <col min="1" max="1" width="10.140625" style="1" customWidth="1"/>
    <col min="2" max="2" width="54.7109375" style="2" customWidth="1"/>
    <col min="3" max="3" width="16.85546875" style="1" customWidth="1"/>
    <col min="4" max="5" width="15.5703125" style="1" hidden="1" customWidth="1"/>
    <col min="6" max="6" width="37.7109375" style="4" hidden="1" customWidth="1"/>
    <col min="7" max="8" width="15.5703125" style="1" customWidth="1"/>
    <col min="9" max="9" width="15.28515625" style="5" hidden="1" customWidth="1"/>
    <col min="10" max="10" width="45.28515625" style="4" customWidth="1"/>
    <col min="11" max="16384" width="9.140625" style="1"/>
  </cols>
  <sheetData>
    <row r="1" spans="1:10" ht="15.75" customHeight="1" x14ac:dyDescent="0.25">
      <c r="D1" s="3"/>
      <c r="G1" s="3"/>
      <c r="J1" s="141" t="s">
        <v>183</v>
      </c>
    </row>
    <row r="2" spans="1:10" x14ac:dyDescent="0.25">
      <c r="D2" s="3"/>
      <c r="G2" s="3"/>
      <c r="J2" s="141" t="s">
        <v>184</v>
      </c>
    </row>
    <row r="3" spans="1:10" x14ac:dyDescent="0.25">
      <c r="D3" s="3"/>
      <c r="G3" s="3"/>
      <c r="J3" s="141" t="s">
        <v>185</v>
      </c>
    </row>
    <row r="4" spans="1:10" hidden="1" x14ac:dyDescent="0.25">
      <c r="D4" s="3"/>
      <c r="G4" s="3"/>
    </row>
    <row r="5" spans="1:10" hidden="1" x14ac:dyDescent="0.25"/>
    <row r="6" spans="1:10" ht="83.25" customHeight="1" x14ac:dyDescent="0.25">
      <c r="A6" s="157" t="s">
        <v>0</v>
      </c>
      <c r="B6" s="157"/>
      <c r="C6" s="157"/>
      <c r="D6" s="157"/>
      <c r="E6" s="157"/>
      <c r="F6" s="157"/>
      <c r="G6" s="157"/>
      <c r="H6" s="157"/>
      <c r="J6" s="1"/>
    </row>
    <row r="7" spans="1:10" ht="18.75" customHeight="1" x14ac:dyDescent="0.3">
      <c r="A7" s="6" t="s">
        <v>1</v>
      </c>
      <c r="B7" s="7"/>
      <c r="C7" s="142" t="s">
        <v>2</v>
      </c>
      <c r="D7" s="7"/>
      <c r="E7" s="7"/>
      <c r="F7" s="9"/>
      <c r="G7" s="7"/>
      <c r="H7" s="7"/>
      <c r="I7" s="10"/>
      <c r="J7" s="9"/>
    </row>
    <row r="8" spans="1:10" s="2" customFormat="1" ht="18.75" customHeight="1" x14ac:dyDescent="0.25">
      <c r="A8" s="11" t="s">
        <v>3</v>
      </c>
      <c r="B8" s="9">
        <v>6164266561</v>
      </c>
      <c r="C8" s="12"/>
      <c r="D8" s="9"/>
      <c r="E8" s="9"/>
      <c r="F8" s="9"/>
      <c r="G8" s="9"/>
      <c r="H8" s="9"/>
      <c r="I8" s="13"/>
      <c r="J8" s="9"/>
    </row>
    <row r="9" spans="1:10" s="2" customFormat="1" ht="18.75" customHeight="1" x14ac:dyDescent="0.25">
      <c r="A9" s="11" t="s">
        <v>4</v>
      </c>
      <c r="B9" s="9">
        <v>34402001</v>
      </c>
      <c r="C9" s="12"/>
      <c r="D9" s="9"/>
      <c r="E9" s="9"/>
      <c r="F9" s="9"/>
      <c r="G9" s="9"/>
      <c r="H9" s="9"/>
      <c r="I9" s="13"/>
      <c r="J9" s="9"/>
    </row>
    <row r="10" spans="1:10" ht="18.75" customHeight="1" x14ac:dyDescent="0.25">
      <c r="A10" s="6" t="s">
        <v>5</v>
      </c>
      <c r="B10" s="7"/>
      <c r="C10" s="6" t="s">
        <v>6</v>
      </c>
      <c r="D10" s="7"/>
      <c r="E10" s="7"/>
      <c r="F10" s="9"/>
      <c r="G10" s="7"/>
      <c r="H10" s="7"/>
      <c r="I10" s="10"/>
      <c r="J10" s="9"/>
    </row>
    <row r="11" spans="1:10" ht="18.75" customHeight="1" thickBot="1" x14ac:dyDescent="0.3">
      <c r="A11" s="6"/>
      <c r="B11" s="7"/>
      <c r="C11" s="8"/>
      <c r="D11" s="7"/>
      <c r="E11" s="7"/>
      <c r="F11" s="9"/>
      <c r="G11" s="7"/>
      <c r="H11" s="7"/>
      <c r="I11" s="10"/>
      <c r="J11" s="155">
        <v>42472</v>
      </c>
    </row>
    <row r="12" spans="1:10" ht="18.75" hidden="1" customHeight="1" x14ac:dyDescent="0.25">
      <c r="A12" s="7"/>
      <c r="B12" s="14" t="s">
        <v>7</v>
      </c>
      <c r="C12" s="15" t="s">
        <v>8</v>
      </c>
      <c r="D12" s="16">
        <v>607685</v>
      </c>
      <c r="E12" s="16">
        <v>600829.72100000002</v>
      </c>
      <c r="F12" s="16"/>
      <c r="G12" s="16">
        <v>601608.19999999995</v>
      </c>
      <c r="H12" s="16">
        <v>553573.35699999996</v>
      </c>
      <c r="I12" s="17"/>
      <c r="J12" s="18"/>
    </row>
    <row r="13" spans="1:10" ht="19.5" hidden="1" customHeight="1" x14ac:dyDescent="0.25">
      <c r="B13" s="19" t="s">
        <v>9</v>
      </c>
      <c r="C13" s="20" t="s">
        <v>8</v>
      </c>
      <c r="D13" s="21">
        <f>D18-D12</f>
        <v>7249815.8039003927</v>
      </c>
      <c r="E13" s="21">
        <f t="shared" ref="E13:H13" si="0">E18-E12</f>
        <v>7285854.345999999</v>
      </c>
      <c r="F13" s="22"/>
      <c r="G13" s="21">
        <f t="shared" si="0"/>
        <v>7860798.1707433974</v>
      </c>
      <c r="H13" s="21">
        <f t="shared" si="0"/>
        <v>7740370.8000000017</v>
      </c>
      <c r="I13" s="23"/>
      <c r="J13" s="24"/>
    </row>
    <row r="14" spans="1:10" ht="26.25" customHeight="1" thickBot="1" x14ac:dyDescent="0.3">
      <c r="A14" s="158" t="s">
        <v>10</v>
      </c>
      <c r="B14" s="161" t="s">
        <v>11</v>
      </c>
      <c r="C14" s="164" t="s">
        <v>12</v>
      </c>
      <c r="D14" s="167" t="s">
        <v>13</v>
      </c>
      <c r="E14" s="168"/>
      <c r="F14" s="169" t="s">
        <v>14</v>
      </c>
      <c r="G14" s="167" t="s">
        <v>15</v>
      </c>
      <c r="H14" s="168"/>
      <c r="I14" s="143"/>
      <c r="J14" s="169" t="s">
        <v>14</v>
      </c>
    </row>
    <row r="15" spans="1:10" ht="15.75" customHeight="1" x14ac:dyDescent="0.25">
      <c r="A15" s="159"/>
      <c r="B15" s="162"/>
      <c r="C15" s="165"/>
      <c r="D15" s="158" t="s">
        <v>16</v>
      </c>
      <c r="E15" s="174" t="s">
        <v>17</v>
      </c>
      <c r="F15" s="170"/>
      <c r="G15" s="158" t="s">
        <v>16</v>
      </c>
      <c r="H15" s="174" t="s">
        <v>17</v>
      </c>
      <c r="I15" s="25"/>
      <c r="J15" s="170"/>
    </row>
    <row r="16" spans="1:10" ht="16.5" thickBot="1" x14ac:dyDescent="0.3">
      <c r="A16" s="160"/>
      <c r="B16" s="163"/>
      <c r="C16" s="166"/>
      <c r="D16" s="160"/>
      <c r="E16" s="175"/>
      <c r="F16" s="171"/>
      <c r="G16" s="160"/>
      <c r="H16" s="175"/>
      <c r="I16" s="144"/>
      <c r="J16" s="171"/>
    </row>
    <row r="17" spans="1:10" x14ac:dyDescent="0.25">
      <c r="A17" s="27" t="s">
        <v>18</v>
      </c>
      <c r="B17" s="28" t="s">
        <v>19</v>
      </c>
      <c r="C17" s="29" t="s">
        <v>20</v>
      </c>
      <c r="D17" s="27" t="s">
        <v>20</v>
      </c>
      <c r="E17" s="30" t="s">
        <v>20</v>
      </c>
      <c r="F17" s="31" t="s">
        <v>20</v>
      </c>
      <c r="G17" s="27" t="s">
        <v>20</v>
      </c>
      <c r="H17" s="30" t="s">
        <v>20</v>
      </c>
      <c r="I17" s="26"/>
      <c r="J17" s="31" t="s">
        <v>20</v>
      </c>
    </row>
    <row r="18" spans="1:10" ht="16.5" customHeight="1" x14ac:dyDescent="0.25">
      <c r="A18" s="27" t="s">
        <v>21</v>
      </c>
      <c r="B18" s="28" t="s">
        <v>22</v>
      </c>
      <c r="C18" s="29" t="s">
        <v>8</v>
      </c>
      <c r="D18" s="32">
        <f>D19+D33+D47</f>
        <v>7857500.8039003927</v>
      </c>
      <c r="E18" s="32">
        <f>E19+E33+E47</f>
        <v>7886684.0669999989</v>
      </c>
      <c r="F18" s="31"/>
      <c r="G18" s="32">
        <f>G19+G33+G47</f>
        <v>8462406.3707433976</v>
      </c>
      <c r="H18" s="32">
        <f>H19+H33+H47</f>
        <v>8293944.1570000015</v>
      </c>
      <c r="I18" s="33">
        <f t="shared" ref="I18:I29" si="1">H18/G18*100-100</f>
        <v>-1.9907128819269531</v>
      </c>
      <c r="J18" s="31"/>
    </row>
    <row r="19" spans="1:10" x14ac:dyDescent="0.25">
      <c r="A19" s="27" t="s">
        <v>23</v>
      </c>
      <c r="B19" s="28" t="s">
        <v>24</v>
      </c>
      <c r="C19" s="29" t="s">
        <v>8</v>
      </c>
      <c r="D19" s="34">
        <f>D20+D25+D27</f>
        <v>2654884.5900000003</v>
      </c>
      <c r="E19" s="34">
        <f>E20+E25+E27</f>
        <v>2310343.3909008061</v>
      </c>
      <c r="F19" s="31"/>
      <c r="G19" s="35">
        <f>G20+G25+G27</f>
        <v>2803988.7173607121</v>
      </c>
      <c r="H19" s="35">
        <f>H20+H25+H27</f>
        <v>2413735.8122430155</v>
      </c>
      <c r="I19" s="33">
        <f t="shared" si="1"/>
        <v>-13.917777297086516</v>
      </c>
      <c r="J19" s="31"/>
    </row>
    <row r="20" spans="1:10" ht="111" customHeight="1" x14ac:dyDescent="0.25">
      <c r="A20" s="27" t="s">
        <v>25</v>
      </c>
      <c r="B20" s="28" t="s">
        <v>26</v>
      </c>
      <c r="C20" s="29" t="s">
        <v>8</v>
      </c>
      <c r="D20" s="34">
        <f>D21+D22+D23</f>
        <v>517797.49</v>
      </c>
      <c r="E20" s="34">
        <f>E21+E22+E23</f>
        <v>310497.78814599093</v>
      </c>
      <c r="F20" s="36" t="s">
        <v>27</v>
      </c>
      <c r="G20" s="35">
        <f>G21+G22+G23</f>
        <v>546878.12995957618</v>
      </c>
      <c r="H20" s="35">
        <f>H21+H22+H23</f>
        <v>306310.07523454219</v>
      </c>
      <c r="I20" s="33">
        <f t="shared" si="1"/>
        <v>-43.989335383153126</v>
      </c>
      <c r="J20" s="38" t="s">
        <v>28</v>
      </c>
    </row>
    <row r="21" spans="1:10" ht="31.5" x14ac:dyDescent="0.25">
      <c r="A21" s="27" t="s">
        <v>29</v>
      </c>
      <c r="B21" s="28" t="s">
        <v>30</v>
      </c>
      <c r="C21" s="29" t="s">
        <v>8</v>
      </c>
      <c r="D21" s="34">
        <v>183390</v>
      </c>
      <c r="E21" s="34">
        <v>166429.23736796528</v>
      </c>
      <c r="F21" s="31"/>
      <c r="G21" s="35">
        <v>193689.58365033145</v>
      </c>
      <c r="H21" s="35">
        <v>177295.60022115405</v>
      </c>
      <c r="I21" s="33">
        <f t="shared" si="1"/>
        <v>-8.4640501157633281</v>
      </c>
      <c r="J21" s="31"/>
    </row>
    <row r="22" spans="1:10" ht="114.75" customHeight="1" x14ac:dyDescent="0.25">
      <c r="A22" s="27" t="s">
        <v>31</v>
      </c>
      <c r="B22" s="28" t="s">
        <v>32</v>
      </c>
      <c r="C22" s="29" t="s">
        <v>8</v>
      </c>
      <c r="D22" s="34">
        <v>210360.24</v>
      </c>
      <c r="E22" s="34">
        <v>96666.456801902896</v>
      </c>
      <c r="F22" s="36" t="s">
        <v>27</v>
      </c>
      <c r="G22" s="35">
        <v>222174.53133858883</v>
      </c>
      <c r="H22" s="35">
        <v>75460.914999999994</v>
      </c>
      <c r="I22" s="33">
        <f t="shared" si="1"/>
        <v>-66.035299120312175</v>
      </c>
      <c r="J22" s="38" t="s">
        <v>28</v>
      </c>
    </row>
    <row r="23" spans="1:10" ht="63" x14ac:dyDescent="0.25">
      <c r="A23" s="27" t="s">
        <v>33</v>
      </c>
      <c r="B23" s="28" t="s">
        <v>34</v>
      </c>
      <c r="C23" s="29" t="s">
        <v>8</v>
      </c>
      <c r="D23" s="34">
        <v>124047.25</v>
      </c>
      <c r="E23" s="34">
        <v>47402.09397612272</v>
      </c>
      <c r="F23" s="36" t="s">
        <v>35</v>
      </c>
      <c r="G23" s="35">
        <v>131014.01497065587</v>
      </c>
      <c r="H23" s="35">
        <v>53553.560013388167</v>
      </c>
      <c r="I23" s="33">
        <f t="shared" si="1"/>
        <v>-59.123792958041221</v>
      </c>
      <c r="J23" s="36" t="s">
        <v>35</v>
      </c>
    </row>
    <row r="24" spans="1:10" ht="124.5" customHeight="1" x14ac:dyDescent="0.25">
      <c r="A24" s="27" t="s">
        <v>36</v>
      </c>
      <c r="B24" s="28" t="s">
        <v>37</v>
      </c>
      <c r="C24" s="29" t="s">
        <v>8</v>
      </c>
      <c r="D24" s="34">
        <v>94766.25</v>
      </c>
      <c r="E24" s="34">
        <v>22293.074226934004</v>
      </c>
      <c r="F24" s="36" t="s">
        <v>38</v>
      </c>
      <c r="G24" s="35">
        <v>100088.5299449437</v>
      </c>
      <c r="H24" s="35">
        <v>25149.557095159726</v>
      </c>
      <c r="I24" s="33">
        <f t="shared" si="1"/>
        <v>-74.872688100230974</v>
      </c>
      <c r="J24" s="38" t="s">
        <v>28</v>
      </c>
    </row>
    <row r="25" spans="1:10" x14ac:dyDescent="0.25">
      <c r="A25" s="27" t="s">
        <v>39</v>
      </c>
      <c r="B25" s="28" t="s">
        <v>40</v>
      </c>
      <c r="C25" s="29" t="s">
        <v>8</v>
      </c>
      <c r="D25" s="34">
        <v>1781425</v>
      </c>
      <c r="E25" s="34">
        <v>1573278.1529599994</v>
      </c>
      <c r="F25" s="31"/>
      <c r="G25" s="35">
        <v>1881473.7256900144</v>
      </c>
      <c r="H25" s="35">
        <v>1728223.5536254388</v>
      </c>
      <c r="I25" s="33">
        <f t="shared" si="1"/>
        <v>-8.1452198865212608</v>
      </c>
      <c r="J25" s="37"/>
    </row>
    <row r="26" spans="1:10" ht="44.25" customHeight="1" x14ac:dyDescent="0.25">
      <c r="A26" s="27" t="s">
        <v>41</v>
      </c>
      <c r="B26" s="28" t="s">
        <v>37</v>
      </c>
      <c r="C26" s="29" t="s">
        <v>8</v>
      </c>
      <c r="D26" s="34">
        <v>29505.9</v>
      </c>
      <c r="E26" s="34">
        <v>56470</v>
      </c>
      <c r="F26" s="36" t="s">
        <v>38</v>
      </c>
      <c r="G26" s="35">
        <v>31163</v>
      </c>
      <c r="H26" s="35">
        <v>47218</v>
      </c>
      <c r="I26" s="33">
        <f t="shared" si="1"/>
        <v>51.519430093379981</v>
      </c>
      <c r="J26" s="38" t="s">
        <v>42</v>
      </c>
    </row>
    <row r="27" spans="1:10" ht="33.75" x14ac:dyDescent="0.25">
      <c r="A27" s="27" t="s">
        <v>43</v>
      </c>
      <c r="B27" s="28" t="s">
        <v>44</v>
      </c>
      <c r="C27" s="29" t="s">
        <v>8</v>
      </c>
      <c r="D27" s="34">
        <f>D28+D29+D30</f>
        <v>355662.1</v>
      </c>
      <c r="E27" s="34">
        <f>E28+E29+E30</f>
        <v>426567.44979481603</v>
      </c>
      <c r="F27" s="36" t="s">
        <v>38</v>
      </c>
      <c r="G27" s="35">
        <f>G28+G29+G30</f>
        <v>375636.86171112146</v>
      </c>
      <c r="H27" s="35">
        <f>H28+H29+H30</f>
        <v>379202.18338303437</v>
      </c>
      <c r="I27" s="33">
        <f t="shared" si="1"/>
        <v>0.9491405224907794</v>
      </c>
      <c r="J27" s="38"/>
    </row>
    <row r="28" spans="1:10" ht="41.25" customHeight="1" x14ac:dyDescent="0.25">
      <c r="A28" s="27" t="s">
        <v>45</v>
      </c>
      <c r="B28" s="28" t="s">
        <v>46</v>
      </c>
      <c r="C28" s="29" t="s">
        <v>8</v>
      </c>
      <c r="D28" s="34">
        <v>43007.3</v>
      </c>
      <c r="E28" s="34">
        <v>84010.313047537944</v>
      </c>
      <c r="F28" s="36" t="s">
        <v>38</v>
      </c>
      <c r="G28" s="35">
        <v>45422.684066333502</v>
      </c>
      <c r="H28" s="35">
        <v>62509.775764902974</v>
      </c>
      <c r="I28" s="33">
        <f t="shared" si="1"/>
        <v>37.617970073314382</v>
      </c>
      <c r="J28" s="38" t="s">
        <v>38</v>
      </c>
    </row>
    <row r="29" spans="1:10" ht="33.75" x14ac:dyDescent="0.25">
      <c r="A29" s="27" t="s">
        <v>47</v>
      </c>
      <c r="B29" s="28" t="s">
        <v>48</v>
      </c>
      <c r="C29" s="29" t="s">
        <v>8</v>
      </c>
      <c r="D29" s="34">
        <v>841</v>
      </c>
      <c r="E29" s="34">
        <v>523.30619343617877</v>
      </c>
      <c r="F29" s="36" t="s">
        <v>49</v>
      </c>
      <c r="G29" s="35">
        <v>888.23240007595166</v>
      </c>
      <c r="H29" s="35">
        <v>1197.2990472392248</v>
      </c>
      <c r="I29" s="33">
        <f t="shared" si="1"/>
        <v>34.795696164297226</v>
      </c>
      <c r="J29" s="38" t="s">
        <v>50</v>
      </c>
    </row>
    <row r="30" spans="1:10" ht="33.75" x14ac:dyDescent="0.25">
      <c r="A30" s="27" t="s">
        <v>51</v>
      </c>
      <c r="B30" s="28" t="s">
        <v>52</v>
      </c>
      <c r="C30" s="29" t="s">
        <v>8</v>
      </c>
      <c r="D30" s="34">
        <f>расшифровки!D7</f>
        <v>311813.8</v>
      </c>
      <c r="E30" s="34">
        <f>расшифровки!E7</f>
        <v>342033.83055384189</v>
      </c>
      <c r="F30" s="36" t="s">
        <v>38</v>
      </c>
      <c r="G30" s="35">
        <f>расшифровки!F7</f>
        <v>329325.945244712</v>
      </c>
      <c r="H30" s="35">
        <f>расшифровки!G7</f>
        <v>315495.10857089219</v>
      </c>
      <c r="I30" s="33">
        <f>H30/G30*100-100</f>
        <v>-4.1997409780582444</v>
      </c>
      <c r="J30" s="38"/>
    </row>
    <row r="31" spans="1:10" ht="31.5" x14ac:dyDescent="0.25">
      <c r="A31" s="27" t="s">
        <v>53</v>
      </c>
      <c r="B31" s="28" t="s">
        <v>54</v>
      </c>
      <c r="C31" s="29" t="s">
        <v>8</v>
      </c>
      <c r="D31" s="39">
        <v>0</v>
      </c>
      <c r="E31" s="39">
        <v>0</v>
      </c>
      <c r="F31" s="31"/>
      <c r="G31" s="40">
        <v>0</v>
      </c>
      <c r="H31" s="40">
        <v>0</v>
      </c>
      <c r="I31" s="33" t="e">
        <f t="shared" ref="I31:I49" si="2">H31/G31*100-100</f>
        <v>#DIV/0!</v>
      </c>
      <c r="J31" s="37"/>
    </row>
    <row r="32" spans="1:10" ht="31.5" x14ac:dyDescent="0.25">
      <c r="A32" s="27" t="s">
        <v>55</v>
      </c>
      <c r="B32" s="28" t="s">
        <v>56</v>
      </c>
      <c r="C32" s="29" t="s">
        <v>8</v>
      </c>
      <c r="D32" s="39">
        <v>0</v>
      </c>
      <c r="E32" s="39">
        <v>0</v>
      </c>
      <c r="F32" s="31"/>
      <c r="G32" s="40">
        <v>0</v>
      </c>
      <c r="H32" s="40">
        <v>0</v>
      </c>
      <c r="I32" s="33" t="e">
        <f t="shared" si="2"/>
        <v>#DIV/0!</v>
      </c>
      <c r="J32" s="37"/>
    </row>
    <row r="33" spans="1:10" ht="31.5" x14ac:dyDescent="0.25">
      <c r="A33" s="27" t="s">
        <v>57</v>
      </c>
      <c r="B33" s="28" t="s">
        <v>58</v>
      </c>
      <c r="C33" s="29" t="s">
        <v>8</v>
      </c>
      <c r="D33" s="34">
        <f>D34+D35+D36+D37+D38+D39+D40+D41+D42+D43+D45+D46</f>
        <v>5161000.6139003923</v>
      </c>
      <c r="E33" s="34">
        <f>E34+E35+E36+E37+E38+E39+E40+E41+E42+E43+E45+E46</f>
        <v>10597399.999610551</v>
      </c>
      <c r="F33" s="31"/>
      <c r="G33" s="35">
        <f>G34+G35+G36+G37+G38+G39+G40+G41+G42+G43+G45+G46</f>
        <v>5510651.4679326843</v>
      </c>
      <c r="H33" s="35">
        <f>H34+H35+H36+H37+H38+H39+H40+H41+H42+H43+H45+H46</f>
        <v>6109996.2386261728</v>
      </c>
      <c r="I33" s="33">
        <f t="shared" si="2"/>
        <v>10.876114633290939</v>
      </c>
      <c r="J33" s="37"/>
    </row>
    <row r="34" spans="1:10" ht="25.5" x14ac:dyDescent="0.25">
      <c r="A34" s="27" t="s">
        <v>59</v>
      </c>
      <c r="B34" s="28" t="s">
        <v>60</v>
      </c>
      <c r="C34" s="29" t="s">
        <v>8</v>
      </c>
      <c r="D34" s="34">
        <v>2640101.4</v>
      </c>
      <c r="E34" s="34">
        <v>2251996.37</v>
      </c>
      <c r="F34" s="36" t="s">
        <v>61</v>
      </c>
      <c r="G34" s="35">
        <v>2911475.5</v>
      </c>
      <c r="H34" s="35">
        <v>2350264.676</v>
      </c>
      <c r="I34" s="33">
        <f t="shared" si="2"/>
        <v>-19.275821623778043</v>
      </c>
      <c r="J34" s="38" t="s">
        <v>62</v>
      </c>
    </row>
    <row r="35" spans="1:10" ht="31.5" x14ac:dyDescent="0.25">
      <c r="A35" s="27" t="s">
        <v>63</v>
      </c>
      <c r="B35" s="28" t="s">
        <v>64</v>
      </c>
      <c r="C35" s="29" t="s">
        <v>8</v>
      </c>
      <c r="D35" s="34">
        <v>0</v>
      </c>
      <c r="E35" s="34">
        <v>0</v>
      </c>
      <c r="F35" s="31"/>
      <c r="G35" s="35">
        <v>0</v>
      </c>
      <c r="H35" s="35">
        <v>0</v>
      </c>
      <c r="I35" s="33" t="e">
        <f t="shared" si="2"/>
        <v>#DIV/0!</v>
      </c>
      <c r="J35" s="37"/>
    </row>
    <row r="36" spans="1:10" ht="45.75" customHeight="1" x14ac:dyDescent="0.25">
      <c r="A36" s="27" t="s">
        <v>65</v>
      </c>
      <c r="B36" s="28" t="s">
        <v>66</v>
      </c>
      <c r="C36" s="29" t="s">
        <v>8</v>
      </c>
      <c r="D36" s="34">
        <v>59674</v>
      </c>
      <c r="E36" s="34">
        <v>78946.190735510783</v>
      </c>
      <c r="F36" s="36" t="s">
        <v>38</v>
      </c>
      <c r="G36" s="35">
        <v>44455.3</v>
      </c>
      <c r="H36" s="35">
        <v>49828.757902308185</v>
      </c>
      <c r="I36" s="33">
        <f t="shared" si="2"/>
        <v>12.087327950341532</v>
      </c>
      <c r="J36" s="38" t="s">
        <v>38</v>
      </c>
    </row>
    <row r="37" spans="1:10" x14ac:dyDescent="0.25">
      <c r="A37" s="27" t="s">
        <v>67</v>
      </c>
      <c r="B37" s="28" t="s">
        <v>68</v>
      </c>
      <c r="C37" s="29" t="s">
        <v>8</v>
      </c>
      <c r="D37" s="34">
        <v>534427.5</v>
      </c>
      <c r="E37" s="34">
        <v>449756.1179331828</v>
      </c>
      <c r="F37" s="31"/>
      <c r="G37" s="35">
        <v>564442.1</v>
      </c>
      <c r="H37" s="35">
        <v>500346.09317823802</v>
      </c>
      <c r="I37" s="33">
        <f t="shared" si="2"/>
        <v>-11.355638925899029</v>
      </c>
      <c r="J37" s="37"/>
    </row>
    <row r="38" spans="1:10" ht="47.25" x14ac:dyDescent="0.25">
      <c r="A38" s="27" t="s">
        <v>69</v>
      </c>
      <c r="B38" s="28" t="s">
        <v>70</v>
      </c>
      <c r="C38" s="29" t="s">
        <v>8</v>
      </c>
      <c r="D38" s="34"/>
      <c r="E38" s="34"/>
      <c r="F38" s="31"/>
      <c r="G38" s="35"/>
      <c r="H38" s="35"/>
      <c r="I38" s="33" t="e">
        <f t="shared" si="2"/>
        <v>#DIV/0!</v>
      </c>
      <c r="J38" s="37"/>
    </row>
    <row r="39" spans="1:10" x14ac:dyDescent="0.25">
      <c r="A39" s="27" t="s">
        <v>71</v>
      </c>
      <c r="B39" s="28" t="s">
        <v>72</v>
      </c>
      <c r="C39" s="29" t="s">
        <v>8</v>
      </c>
      <c r="D39" s="34">
        <v>609770</v>
      </c>
      <c r="E39" s="34">
        <v>591102.06618274446</v>
      </c>
      <c r="F39" s="31"/>
      <c r="G39" s="35">
        <v>562424.00409660919</v>
      </c>
      <c r="H39" s="35">
        <v>555275.22657630651</v>
      </c>
      <c r="I39" s="33">
        <f t="shared" si="2"/>
        <v>-1.2710655072031329</v>
      </c>
      <c r="J39" s="37"/>
    </row>
    <row r="40" spans="1:10" ht="22.5" x14ac:dyDescent="0.25">
      <c r="A40" s="27" t="s">
        <v>73</v>
      </c>
      <c r="B40" s="28" t="s">
        <v>74</v>
      </c>
      <c r="C40" s="29" t="s">
        <v>8</v>
      </c>
      <c r="D40" s="34">
        <v>36865.4</v>
      </c>
      <c r="E40" s="34">
        <v>0</v>
      </c>
      <c r="F40" s="36" t="s">
        <v>75</v>
      </c>
      <c r="G40" s="35">
        <v>0</v>
      </c>
      <c r="H40" s="35">
        <v>0</v>
      </c>
      <c r="I40" s="33" t="e">
        <f t="shared" si="2"/>
        <v>#DIV/0!</v>
      </c>
      <c r="J40" s="38"/>
    </row>
    <row r="41" spans="1:10" ht="93.75" customHeight="1" x14ac:dyDescent="0.25">
      <c r="A41" s="27" t="s">
        <v>76</v>
      </c>
      <c r="B41" s="28" t="s">
        <v>77</v>
      </c>
      <c r="C41" s="29" t="s">
        <v>8</v>
      </c>
      <c r="D41" s="34">
        <v>70623.149999999965</v>
      </c>
      <c r="E41" s="34">
        <v>398674</v>
      </c>
      <c r="F41" s="36" t="s">
        <v>78</v>
      </c>
      <c r="G41" s="35">
        <v>23915</v>
      </c>
      <c r="H41" s="35">
        <v>197927.86704999997</v>
      </c>
      <c r="I41" s="41">
        <f t="shared" si="2"/>
        <v>727.63063788417298</v>
      </c>
      <c r="J41" s="42" t="s">
        <v>79</v>
      </c>
    </row>
    <row r="42" spans="1:10" ht="79.5" customHeight="1" x14ac:dyDescent="0.25">
      <c r="A42" s="27" t="s">
        <v>80</v>
      </c>
      <c r="B42" s="28" t="s">
        <v>81</v>
      </c>
      <c r="C42" s="29" t="s">
        <v>8</v>
      </c>
      <c r="D42" s="34">
        <v>77974.753900393349</v>
      </c>
      <c r="E42" s="34">
        <v>61586.361655590284</v>
      </c>
      <c r="F42" s="36" t="s">
        <v>82</v>
      </c>
      <c r="G42" s="35">
        <v>77877.375336075522</v>
      </c>
      <c r="H42" s="35">
        <v>70412.1371161977</v>
      </c>
      <c r="I42" s="33">
        <f t="shared" si="2"/>
        <v>-9.5858883118004456</v>
      </c>
      <c r="J42" s="38" t="s">
        <v>82</v>
      </c>
    </row>
    <row r="43" spans="1:10" ht="90" x14ac:dyDescent="0.25">
      <c r="A43" s="27" t="s">
        <v>83</v>
      </c>
      <c r="B43" s="28" t="s">
        <v>84</v>
      </c>
      <c r="C43" s="29" t="s">
        <v>8</v>
      </c>
      <c r="D43" s="34">
        <v>214086.31</v>
      </c>
      <c r="E43" s="34">
        <v>91535</v>
      </c>
      <c r="F43" s="36" t="s">
        <v>85</v>
      </c>
      <c r="G43" s="35">
        <v>116940</v>
      </c>
      <c r="H43" s="35">
        <v>66491.550678363405</v>
      </c>
      <c r="I43" s="33">
        <f t="shared" si="2"/>
        <v>-43.140456064337776</v>
      </c>
      <c r="J43" s="38"/>
    </row>
    <row r="44" spans="1:10" ht="45" x14ac:dyDescent="0.25">
      <c r="A44" s="27" t="s">
        <v>86</v>
      </c>
      <c r="B44" s="28" t="s">
        <v>87</v>
      </c>
      <c r="C44" s="29" t="s">
        <v>88</v>
      </c>
      <c r="D44" s="34">
        <v>5813</v>
      </c>
      <c r="E44" s="34">
        <v>2479</v>
      </c>
      <c r="F44" s="36" t="s">
        <v>89</v>
      </c>
      <c r="G44" s="35">
        <v>3146</v>
      </c>
      <c r="H44" s="35">
        <v>2031</v>
      </c>
      <c r="I44" s="33">
        <f t="shared" si="2"/>
        <v>-35.441830896376345</v>
      </c>
      <c r="J44" s="38"/>
    </row>
    <row r="45" spans="1:10" ht="110.25" x14ac:dyDescent="0.25">
      <c r="A45" s="27" t="s">
        <v>90</v>
      </c>
      <c r="B45" s="28" t="s">
        <v>91</v>
      </c>
      <c r="C45" s="29" t="s">
        <v>8</v>
      </c>
      <c r="D45" s="39"/>
      <c r="E45" s="39"/>
      <c r="F45" s="31"/>
      <c r="G45" s="40"/>
      <c r="H45" s="40"/>
      <c r="I45" s="33" t="e">
        <f t="shared" si="2"/>
        <v>#DIV/0!</v>
      </c>
      <c r="J45" s="37"/>
    </row>
    <row r="46" spans="1:10" ht="74.25" customHeight="1" x14ac:dyDescent="0.25">
      <c r="A46" s="27" t="s">
        <v>92</v>
      </c>
      <c r="B46" s="28" t="s">
        <v>93</v>
      </c>
      <c r="C46" s="29" t="s">
        <v>8</v>
      </c>
      <c r="D46" s="34">
        <f>расшифровки!D30</f>
        <v>917478.1</v>
      </c>
      <c r="E46" s="34">
        <f>расшифровки!E30</f>
        <v>6673803.8931035222</v>
      </c>
      <c r="F46" s="36" t="s">
        <v>94</v>
      </c>
      <c r="G46" s="35">
        <f>расшифровки!F30</f>
        <v>1209122.1884999999</v>
      </c>
      <c r="H46" s="35">
        <f>расшифровки!G30</f>
        <v>2319449.9301247597</v>
      </c>
      <c r="I46" s="33">
        <f t="shared" si="2"/>
        <v>91.829242088609618</v>
      </c>
      <c r="J46" s="38" t="s">
        <v>187</v>
      </c>
    </row>
    <row r="47" spans="1:10" ht="51" x14ac:dyDescent="0.25">
      <c r="A47" s="27" t="s">
        <v>95</v>
      </c>
      <c r="B47" s="28" t="s">
        <v>96</v>
      </c>
      <c r="C47" s="29" t="s">
        <v>8</v>
      </c>
      <c r="D47" s="34">
        <v>41615.600000000006</v>
      </c>
      <c r="E47" s="34">
        <v>-5021059.3235113574</v>
      </c>
      <c r="F47" s="36"/>
      <c r="G47" s="35">
        <v>147766.18545000005</v>
      </c>
      <c r="H47" s="35">
        <v>-229787.89386918792</v>
      </c>
      <c r="I47" s="33">
        <v>-255.50776598137315</v>
      </c>
      <c r="J47" s="38" t="s">
        <v>188</v>
      </c>
    </row>
    <row r="48" spans="1:10" ht="51" x14ac:dyDescent="0.25">
      <c r="A48" s="27" t="s">
        <v>97</v>
      </c>
      <c r="B48" s="28" t="s">
        <v>98</v>
      </c>
      <c r="C48" s="29" t="s">
        <v>8</v>
      </c>
      <c r="D48" s="34">
        <v>346955.49</v>
      </c>
      <c r="E48" s="34">
        <v>206145.53102883691</v>
      </c>
      <c r="F48" s="36" t="s">
        <v>27</v>
      </c>
      <c r="G48" s="35">
        <v>366441.06128353253</v>
      </c>
      <c r="H48" s="35">
        <v>183459.47209515973</v>
      </c>
      <c r="I48" s="33">
        <f t="shared" si="2"/>
        <v>-49.934794028661386</v>
      </c>
      <c r="J48" s="38" t="s">
        <v>27</v>
      </c>
    </row>
    <row r="49" spans="1:12" ht="31.5" x14ac:dyDescent="0.25">
      <c r="A49" s="27" t="s">
        <v>99</v>
      </c>
      <c r="B49" s="28" t="s">
        <v>100</v>
      </c>
      <c r="C49" s="29" t="s">
        <v>8</v>
      </c>
      <c r="D49" s="34">
        <v>1489715.9323199999</v>
      </c>
      <c r="E49" s="34">
        <v>1467073.4080000001</v>
      </c>
      <c r="F49" s="31"/>
      <c r="G49" s="35">
        <v>1576626.3729949999</v>
      </c>
      <c r="H49" s="35">
        <v>1628580.4480000001</v>
      </c>
      <c r="I49" s="33">
        <f t="shared" si="2"/>
        <v>3.2952686758820988</v>
      </c>
      <c r="J49" s="37"/>
    </row>
    <row r="50" spans="1:12" x14ac:dyDescent="0.25">
      <c r="A50" s="27" t="s">
        <v>23</v>
      </c>
      <c r="B50" s="28" t="s">
        <v>101</v>
      </c>
      <c r="C50" s="29" t="s">
        <v>102</v>
      </c>
      <c r="D50" s="34">
        <v>819590</v>
      </c>
      <c r="E50" s="34">
        <v>800730</v>
      </c>
      <c r="F50" s="31"/>
      <c r="G50" s="35">
        <v>791555.00000000012</v>
      </c>
      <c r="H50" s="35">
        <v>779086.37399999995</v>
      </c>
      <c r="I50" s="43"/>
      <c r="J50" s="37"/>
    </row>
    <row r="51" spans="1:12" ht="57.75" customHeight="1" x14ac:dyDescent="0.25">
      <c r="A51" s="27" t="s">
        <v>57</v>
      </c>
      <c r="B51" s="28" t="s">
        <v>103</v>
      </c>
      <c r="C51" s="44" t="s">
        <v>104</v>
      </c>
      <c r="D51" s="45">
        <f>D49/D50</f>
        <v>1.8176355645139641</v>
      </c>
      <c r="E51" s="45">
        <f>E49/E50</f>
        <v>1.8321699049617226</v>
      </c>
      <c r="F51" s="31"/>
      <c r="G51" s="46">
        <f>G49/G50</f>
        <v>1.9918089999999995</v>
      </c>
      <c r="H51" s="46">
        <f>H49/H50</f>
        <v>2.0903721363249002</v>
      </c>
      <c r="I51" s="47"/>
      <c r="J51" s="37"/>
    </row>
    <row r="52" spans="1:12" ht="63" x14ac:dyDescent="0.25">
      <c r="A52" s="27" t="s">
        <v>105</v>
      </c>
      <c r="B52" s="28" t="s">
        <v>106</v>
      </c>
      <c r="C52" s="29" t="s">
        <v>20</v>
      </c>
      <c r="D52" s="39" t="s">
        <v>20</v>
      </c>
      <c r="E52" s="48" t="s">
        <v>20</v>
      </c>
      <c r="F52" s="31" t="s">
        <v>20</v>
      </c>
      <c r="G52" s="40" t="s">
        <v>20</v>
      </c>
      <c r="H52" s="49" t="s">
        <v>20</v>
      </c>
      <c r="I52" s="26"/>
      <c r="J52" s="37"/>
    </row>
    <row r="53" spans="1:12" ht="29.25" customHeight="1" x14ac:dyDescent="0.25">
      <c r="A53" s="50">
        <v>1</v>
      </c>
      <c r="B53" s="51" t="s">
        <v>107</v>
      </c>
      <c r="C53" s="52" t="s">
        <v>108</v>
      </c>
      <c r="D53" s="39" t="s">
        <v>20</v>
      </c>
      <c r="E53" s="34">
        <v>285676</v>
      </c>
      <c r="F53" s="53"/>
      <c r="G53" s="40" t="s">
        <v>20</v>
      </c>
      <c r="H53" s="35">
        <v>289088</v>
      </c>
      <c r="I53" s="54"/>
      <c r="J53" s="53"/>
    </row>
    <row r="54" spans="1:12" ht="40.5" customHeight="1" x14ac:dyDescent="0.25">
      <c r="A54" s="50">
        <f>A53+1</f>
        <v>2</v>
      </c>
      <c r="B54" s="51" t="s">
        <v>109</v>
      </c>
      <c r="C54" s="52" t="s">
        <v>110</v>
      </c>
      <c r="D54" s="39" t="s">
        <v>20</v>
      </c>
      <c r="E54" s="55">
        <v>8622.4</v>
      </c>
      <c r="F54" s="56"/>
      <c r="G54" s="40" t="s">
        <v>20</v>
      </c>
      <c r="H54" s="57">
        <f>H55+H56+H57+H58</f>
        <v>8435.0105500000227</v>
      </c>
      <c r="I54" s="58"/>
      <c r="J54" s="149" t="s">
        <v>186</v>
      </c>
      <c r="L54" s="150"/>
    </row>
    <row r="55" spans="1:12" ht="31.5" customHeight="1" x14ac:dyDescent="0.25">
      <c r="A55" s="60"/>
      <c r="B55" s="51" t="s">
        <v>111</v>
      </c>
      <c r="C55" s="52" t="s">
        <v>110</v>
      </c>
      <c r="D55" s="39" t="s">
        <v>20</v>
      </c>
      <c r="E55" s="55">
        <v>5950.3</v>
      </c>
      <c r="F55" s="56"/>
      <c r="G55" s="40" t="s">
        <v>20</v>
      </c>
      <c r="H55" s="148">
        <v>5810.3000000000229</v>
      </c>
      <c r="I55" s="58"/>
      <c r="J55" s="59"/>
      <c r="L55" s="150"/>
    </row>
    <row r="56" spans="1:12" ht="31.5" customHeight="1" x14ac:dyDescent="0.25">
      <c r="A56" s="60"/>
      <c r="B56" s="51" t="s">
        <v>112</v>
      </c>
      <c r="C56" s="52" t="s">
        <v>110</v>
      </c>
      <c r="D56" s="39" t="s">
        <v>20</v>
      </c>
      <c r="E56" s="55">
        <v>791.6</v>
      </c>
      <c r="F56" s="61"/>
      <c r="G56" s="40" t="s">
        <v>20</v>
      </c>
      <c r="H56" s="148">
        <v>787.48000000000013</v>
      </c>
      <c r="I56" s="58"/>
      <c r="J56" s="59"/>
      <c r="L56" s="151"/>
    </row>
    <row r="57" spans="1:12" ht="31.5" customHeight="1" x14ac:dyDescent="0.25">
      <c r="A57" s="60"/>
      <c r="B57" s="51" t="s">
        <v>113</v>
      </c>
      <c r="C57" s="52" t="s">
        <v>110</v>
      </c>
      <c r="D57" s="39" t="s">
        <v>20</v>
      </c>
      <c r="E57" s="55">
        <v>1880.5</v>
      </c>
      <c r="F57" s="61"/>
      <c r="G57" s="40" t="s">
        <v>20</v>
      </c>
      <c r="H57" s="148">
        <v>1837.23055</v>
      </c>
      <c r="I57" s="58"/>
      <c r="J57" s="59"/>
      <c r="L57" s="150"/>
    </row>
    <row r="58" spans="1:12" ht="31.5" customHeight="1" x14ac:dyDescent="0.25">
      <c r="A58" s="60"/>
      <c r="B58" s="51" t="s">
        <v>114</v>
      </c>
      <c r="C58" s="52" t="s">
        <v>110</v>
      </c>
      <c r="D58" s="39" t="s">
        <v>20</v>
      </c>
      <c r="E58" s="55">
        <v>0</v>
      </c>
      <c r="F58" s="61"/>
      <c r="G58" s="40" t="s">
        <v>20</v>
      </c>
      <c r="H58" s="57">
        <v>0</v>
      </c>
      <c r="I58" s="58"/>
      <c r="J58" s="59"/>
      <c r="L58" s="152"/>
    </row>
    <row r="59" spans="1:12" ht="31.5" customHeight="1" x14ac:dyDescent="0.25">
      <c r="A59" s="50">
        <v>3</v>
      </c>
      <c r="B59" s="62" t="s">
        <v>115</v>
      </c>
      <c r="C59" s="52" t="s">
        <v>116</v>
      </c>
      <c r="D59" s="55">
        <v>67766.05</v>
      </c>
      <c r="E59" s="55">
        <v>66780.070000000007</v>
      </c>
      <c r="F59" s="61"/>
      <c r="G59" s="57">
        <f>G60+G61+G62+G63</f>
        <v>67065.795126999874</v>
      </c>
      <c r="H59" s="57">
        <f>H60+H61+H62+H63</f>
        <v>66613.12999999999</v>
      </c>
      <c r="I59" s="63"/>
      <c r="J59" s="176" t="s">
        <v>117</v>
      </c>
    </row>
    <row r="60" spans="1:12" ht="31.5" customHeight="1" x14ac:dyDescent="0.25">
      <c r="A60" s="50"/>
      <c r="B60" s="51" t="s">
        <v>118</v>
      </c>
      <c r="C60" s="52" t="s">
        <v>116</v>
      </c>
      <c r="D60" s="55">
        <v>8874.2800000000007</v>
      </c>
      <c r="E60" s="55">
        <v>8744.36</v>
      </c>
      <c r="F60" s="61"/>
      <c r="G60" s="57">
        <v>8744.36</v>
      </c>
      <c r="H60" s="57">
        <v>8674.7199999999993</v>
      </c>
      <c r="I60" s="63"/>
      <c r="J60" s="177"/>
    </row>
    <row r="61" spans="1:12" ht="31.5" customHeight="1" x14ac:dyDescent="0.25">
      <c r="A61" s="50"/>
      <c r="B61" s="51" t="s">
        <v>119</v>
      </c>
      <c r="C61" s="52" t="s">
        <v>116</v>
      </c>
      <c r="D61" s="55">
        <v>3483.02</v>
      </c>
      <c r="E61" s="55">
        <v>3394.24</v>
      </c>
      <c r="F61" s="61"/>
      <c r="G61" s="57">
        <v>3455.7214999999992</v>
      </c>
      <c r="H61" s="57">
        <v>3394.24</v>
      </c>
      <c r="I61" s="63"/>
      <c r="J61" s="177"/>
    </row>
    <row r="62" spans="1:12" ht="31.5" customHeight="1" x14ac:dyDescent="0.25">
      <c r="A62" s="50"/>
      <c r="B62" s="51" t="s">
        <v>120</v>
      </c>
      <c r="C62" s="52" t="s">
        <v>116</v>
      </c>
      <c r="D62" s="55">
        <v>26776.97</v>
      </c>
      <c r="E62" s="55">
        <v>26682.959999999999</v>
      </c>
      <c r="F62" s="61"/>
      <c r="G62" s="57">
        <v>26717.052499999972</v>
      </c>
      <c r="H62" s="57">
        <v>26668.05</v>
      </c>
      <c r="I62" s="63"/>
      <c r="J62" s="177"/>
    </row>
    <row r="63" spans="1:12" ht="31.5" customHeight="1" x14ac:dyDescent="0.25">
      <c r="A63" s="50"/>
      <c r="B63" s="51" t="s">
        <v>121</v>
      </c>
      <c r="C63" s="52" t="s">
        <v>116</v>
      </c>
      <c r="D63" s="55">
        <v>28631.78</v>
      </c>
      <c r="E63" s="55">
        <v>27958.51</v>
      </c>
      <c r="F63" s="61"/>
      <c r="G63" s="57">
        <v>28148.661126999905</v>
      </c>
      <c r="H63" s="146">
        <v>27876.12</v>
      </c>
      <c r="I63" s="63"/>
      <c r="J63" s="177"/>
    </row>
    <row r="64" spans="1:12" ht="37.5" customHeight="1" x14ac:dyDescent="0.25">
      <c r="A64" s="50">
        <v>4</v>
      </c>
      <c r="B64" s="51" t="s">
        <v>122</v>
      </c>
      <c r="C64" s="52" t="s">
        <v>116</v>
      </c>
      <c r="D64" s="55">
        <v>97187.13</v>
      </c>
      <c r="E64" s="55">
        <v>97834.43</v>
      </c>
      <c r="F64" s="61"/>
      <c r="G64" s="145">
        <f>G65+G66+G67+G68</f>
        <v>97852.428</v>
      </c>
      <c r="H64" s="147">
        <f>H65+H66+H67+H68</f>
        <v>96060.03</v>
      </c>
      <c r="I64" s="33"/>
      <c r="J64" s="177"/>
    </row>
    <row r="65" spans="1:10" ht="37.5" customHeight="1" x14ac:dyDescent="0.25">
      <c r="A65" s="50"/>
      <c r="B65" s="51" t="s">
        <v>123</v>
      </c>
      <c r="C65" s="52" t="s">
        <v>116</v>
      </c>
      <c r="D65" s="55">
        <v>38344.199999999997</v>
      </c>
      <c r="E65" s="55">
        <v>38237.699999999997</v>
      </c>
      <c r="F65" s="61"/>
      <c r="G65" s="57">
        <v>38237.699999999997</v>
      </c>
      <c r="H65" s="57">
        <v>37002.699999999997</v>
      </c>
      <c r="I65" s="63"/>
      <c r="J65" s="177"/>
    </row>
    <row r="66" spans="1:10" ht="37.5" customHeight="1" x14ac:dyDescent="0.25">
      <c r="A66" s="50"/>
      <c r="B66" s="51" t="s">
        <v>124</v>
      </c>
      <c r="C66" s="52" t="s">
        <v>116</v>
      </c>
      <c r="D66" s="55">
        <v>13667.5</v>
      </c>
      <c r="E66" s="55">
        <v>13558.1</v>
      </c>
      <c r="F66" s="61"/>
      <c r="G66" s="57">
        <v>13584</v>
      </c>
      <c r="H66" s="57">
        <v>13489.6</v>
      </c>
      <c r="I66" s="63"/>
      <c r="J66" s="177"/>
    </row>
    <row r="67" spans="1:10" ht="37.5" customHeight="1" x14ac:dyDescent="0.25">
      <c r="A67" s="50"/>
      <c r="B67" s="51" t="s">
        <v>125</v>
      </c>
      <c r="C67" s="52" t="s">
        <v>116</v>
      </c>
      <c r="D67" s="55">
        <v>45175.43</v>
      </c>
      <c r="E67" s="55">
        <v>46038.627999999997</v>
      </c>
      <c r="F67" s="61"/>
      <c r="G67" s="57">
        <v>46030.728000000003</v>
      </c>
      <c r="H67" s="57">
        <v>45567.73</v>
      </c>
      <c r="I67" s="63"/>
      <c r="J67" s="177"/>
    </row>
    <row r="68" spans="1:10" ht="37.5" customHeight="1" x14ac:dyDescent="0.25">
      <c r="A68" s="50"/>
      <c r="B68" s="51" t="s">
        <v>126</v>
      </c>
      <c r="C68" s="52" t="s">
        <v>116</v>
      </c>
      <c r="D68" s="55">
        <v>0</v>
      </c>
      <c r="E68" s="55">
        <v>0</v>
      </c>
      <c r="F68" s="61"/>
      <c r="G68" s="57">
        <v>0</v>
      </c>
      <c r="H68" s="57">
        <v>0</v>
      </c>
      <c r="I68" s="63"/>
      <c r="J68" s="178"/>
    </row>
    <row r="69" spans="1:10" ht="15.75" customHeight="1" x14ac:dyDescent="0.25">
      <c r="A69" s="50">
        <v>5</v>
      </c>
      <c r="B69" s="51" t="s">
        <v>127</v>
      </c>
      <c r="C69" s="52" t="s">
        <v>128</v>
      </c>
      <c r="D69" s="45">
        <v>45368.24</v>
      </c>
      <c r="E69" s="45">
        <f>SUM((E70:E73))</f>
        <v>45137.4</v>
      </c>
      <c r="F69" s="61" t="s">
        <v>129</v>
      </c>
      <c r="G69" s="57">
        <f>SUM((G70:G73))</f>
        <v>45262.770000000004</v>
      </c>
      <c r="H69" s="57">
        <f>SUM((H70:H73))</f>
        <v>45049.279999999999</v>
      </c>
      <c r="I69" s="63"/>
      <c r="J69" s="59" t="s">
        <v>129</v>
      </c>
    </row>
    <row r="70" spans="1:10" ht="31.5" customHeight="1" x14ac:dyDescent="0.25">
      <c r="A70" s="50"/>
      <c r="B70" s="51" t="s">
        <v>130</v>
      </c>
      <c r="C70" s="52" t="s">
        <v>128</v>
      </c>
      <c r="D70" s="55">
        <v>6250.35</v>
      </c>
      <c r="E70" s="45">
        <v>6166.9</v>
      </c>
      <c r="F70" s="61"/>
      <c r="G70" s="57">
        <v>6166.94</v>
      </c>
      <c r="H70" s="57">
        <v>6129.01</v>
      </c>
      <c r="I70" s="63"/>
      <c r="J70" s="61"/>
    </row>
    <row r="71" spans="1:10" ht="31.5" customHeight="1" x14ac:dyDescent="0.25">
      <c r="A71" s="50"/>
      <c r="B71" s="51" t="s">
        <v>131</v>
      </c>
      <c r="C71" s="52" t="s">
        <v>128</v>
      </c>
      <c r="D71" s="55">
        <v>2784.95</v>
      </c>
      <c r="E71" s="45">
        <v>2730.8</v>
      </c>
      <c r="F71" s="61"/>
      <c r="G71" s="57">
        <v>2767.02</v>
      </c>
      <c r="H71" s="57">
        <v>2730.82</v>
      </c>
      <c r="I71" s="63"/>
      <c r="J71" s="61"/>
    </row>
    <row r="72" spans="1:10" ht="31.5" customHeight="1" x14ac:dyDescent="0.25">
      <c r="A72" s="50"/>
      <c r="B72" s="51" t="s">
        <v>132</v>
      </c>
      <c r="C72" s="52" t="s">
        <v>128</v>
      </c>
      <c r="D72" s="45">
        <v>22215.43</v>
      </c>
      <c r="E72" s="45">
        <v>22222.5</v>
      </c>
      <c r="F72" s="61"/>
      <c r="G72" s="57">
        <v>22234.49</v>
      </c>
      <c r="H72" s="57">
        <v>22209.91</v>
      </c>
      <c r="I72" s="63"/>
      <c r="J72" s="61"/>
    </row>
    <row r="73" spans="1:10" ht="31.5" customHeight="1" x14ac:dyDescent="0.25">
      <c r="A73" s="50"/>
      <c r="B73" s="51" t="s">
        <v>133</v>
      </c>
      <c r="C73" s="52" t="s">
        <v>128</v>
      </c>
      <c r="D73" s="45">
        <v>14117.51</v>
      </c>
      <c r="E73" s="45">
        <v>14017.2</v>
      </c>
      <c r="F73" s="61"/>
      <c r="G73" s="55">
        <v>14094.32</v>
      </c>
      <c r="H73" s="55">
        <v>13979.54</v>
      </c>
      <c r="I73" s="63"/>
      <c r="J73" s="61"/>
    </row>
    <row r="74" spans="1:10" ht="15.75" customHeight="1" x14ac:dyDescent="0.25">
      <c r="A74" s="50">
        <v>6</v>
      </c>
      <c r="B74" s="51" t="s">
        <v>134</v>
      </c>
      <c r="C74" s="52" t="s">
        <v>135</v>
      </c>
      <c r="D74" s="64">
        <f>423.19/D69</f>
        <v>9.3278910533007228E-3</v>
      </c>
      <c r="E74" s="64">
        <f>428.2/E69</f>
        <v>9.4865898345939288E-3</v>
      </c>
      <c r="F74" s="61"/>
      <c r="G74" s="64">
        <f>425.45/G69</f>
        <v>9.3995572962061302E-3</v>
      </c>
      <c r="H74" s="64">
        <f>436.22/H69</f>
        <v>9.6831736267483093E-3</v>
      </c>
      <c r="I74" s="65"/>
      <c r="J74" s="61"/>
    </row>
    <row r="75" spans="1:10" ht="31.5" customHeight="1" x14ac:dyDescent="0.25">
      <c r="A75" s="50">
        <f>A74+1</f>
        <v>7</v>
      </c>
      <c r="B75" s="51" t="s">
        <v>136</v>
      </c>
      <c r="C75" s="52" t="s">
        <v>8</v>
      </c>
      <c r="D75" s="55">
        <v>21973</v>
      </c>
      <c r="E75" s="55">
        <v>49471</v>
      </c>
      <c r="F75" s="66"/>
      <c r="G75" s="55">
        <v>54131</v>
      </c>
      <c r="H75" s="55">
        <v>63792.9</v>
      </c>
      <c r="I75" s="63"/>
      <c r="J75" s="66"/>
    </row>
    <row r="76" spans="1:10" ht="31.5" customHeight="1" x14ac:dyDescent="0.25">
      <c r="A76" s="67" t="s">
        <v>137</v>
      </c>
      <c r="B76" s="51" t="s">
        <v>138</v>
      </c>
      <c r="C76" s="52" t="s">
        <v>139</v>
      </c>
      <c r="D76" s="55">
        <v>0</v>
      </c>
      <c r="E76" s="55">
        <v>0</v>
      </c>
      <c r="F76" s="66"/>
      <c r="G76" s="55">
        <v>54131</v>
      </c>
      <c r="H76" s="55">
        <v>63792.9</v>
      </c>
      <c r="I76" s="63"/>
      <c r="J76" s="66"/>
    </row>
    <row r="77" spans="1:10" ht="48" thickBot="1" x14ac:dyDescent="0.3">
      <c r="A77" s="68">
        <v>8</v>
      </c>
      <c r="B77" s="69" t="s">
        <v>140</v>
      </c>
      <c r="C77" s="70" t="s">
        <v>135</v>
      </c>
      <c r="D77" s="71">
        <v>7.83</v>
      </c>
      <c r="E77" s="72" t="s">
        <v>20</v>
      </c>
      <c r="F77" s="73" t="s">
        <v>20</v>
      </c>
      <c r="G77" s="74" t="s">
        <v>20</v>
      </c>
      <c r="H77" s="74" t="s">
        <v>20</v>
      </c>
      <c r="I77" s="75"/>
      <c r="J77" s="73" t="s">
        <v>20</v>
      </c>
    </row>
    <row r="78" spans="1:10" ht="19.5" hidden="1" x14ac:dyDescent="0.25">
      <c r="A78" s="76"/>
      <c r="B78" s="77"/>
      <c r="C78" s="78"/>
      <c r="D78" s="78"/>
      <c r="E78" s="78"/>
      <c r="G78" s="78"/>
      <c r="H78" s="78"/>
      <c r="I78" s="79"/>
    </row>
    <row r="79" spans="1:10" ht="47.25" customHeight="1" x14ac:dyDescent="0.25">
      <c r="B79" s="172" t="s">
        <v>141</v>
      </c>
      <c r="C79" s="173"/>
      <c r="D79" s="173"/>
      <c r="E79" s="173"/>
      <c r="F79" s="173"/>
      <c r="J79" s="1"/>
    </row>
  </sheetData>
  <mergeCells count="14">
    <mergeCell ref="B79:F79"/>
    <mergeCell ref="J14:J16"/>
    <mergeCell ref="D15:D16"/>
    <mergeCell ref="E15:E16"/>
    <mergeCell ref="G15:G16"/>
    <mergeCell ref="H15:H16"/>
    <mergeCell ref="J59:J68"/>
    <mergeCell ref="A6:H6"/>
    <mergeCell ref="A14:A16"/>
    <mergeCell ref="B14:B16"/>
    <mergeCell ref="C14:C16"/>
    <mergeCell ref="D14:E14"/>
    <mergeCell ref="F14:F16"/>
    <mergeCell ref="G14:H14"/>
  </mergeCells>
  <pageMargins left="0.70866141732283472" right="0.70866141732283472" top="0.19685039370078741" bottom="0.19685039370078741" header="0.15748031496062992" footer="0.15748031496062992"/>
  <pageSetup paperSize="8" scale="7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8"/>
  <sheetViews>
    <sheetView view="pageBreakPreview" zoomScale="60" zoomScaleNormal="60" workbookViewId="0">
      <selection activeCell="A7" sqref="A7"/>
    </sheetView>
  </sheetViews>
  <sheetFormatPr defaultRowHeight="15" x14ac:dyDescent="0.25"/>
  <cols>
    <col min="1" max="1" width="13.5703125" style="139" customWidth="1"/>
    <col min="2" max="2" width="45.140625" style="139" customWidth="1"/>
    <col min="3" max="3" width="13.5703125" style="140" customWidth="1"/>
    <col min="4" max="4" width="19.28515625" style="139" hidden="1" customWidth="1"/>
    <col min="5" max="5" width="18.5703125" style="139" hidden="1" customWidth="1"/>
    <col min="6" max="7" width="20.5703125" customWidth="1"/>
    <col min="8" max="8" width="13" hidden="1" customWidth="1"/>
    <col min="10" max="10" width="15.28515625" customWidth="1"/>
    <col min="243" max="243" width="11.85546875" customWidth="1"/>
    <col min="244" max="244" width="45.140625" customWidth="1"/>
    <col min="245" max="245" width="13.5703125" customWidth="1"/>
    <col min="246" max="246" width="19.28515625" customWidth="1"/>
    <col min="247" max="247" width="18.85546875" customWidth="1"/>
    <col min="248" max="248" width="18.5703125" customWidth="1"/>
    <col min="249" max="249" width="15.140625" customWidth="1"/>
    <col min="250" max="250" width="17" customWidth="1"/>
    <col min="251" max="251" width="19.7109375" customWidth="1"/>
    <col min="252" max="252" width="16.42578125" customWidth="1"/>
    <col min="253" max="253" width="4.140625" customWidth="1"/>
    <col min="254" max="256" width="0" hidden="1" customWidth="1"/>
    <col min="499" max="499" width="11.85546875" customWidth="1"/>
    <col min="500" max="500" width="45.140625" customWidth="1"/>
    <col min="501" max="501" width="13.5703125" customWidth="1"/>
    <col min="502" max="502" width="19.28515625" customWidth="1"/>
    <col min="503" max="503" width="18.85546875" customWidth="1"/>
    <col min="504" max="504" width="18.5703125" customWidth="1"/>
    <col min="505" max="505" width="15.140625" customWidth="1"/>
    <col min="506" max="506" width="17" customWidth="1"/>
    <col min="507" max="507" width="19.7109375" customWidth="1"/>
    <col min="508" max="508" width="16.42578125" customWidth="1"/>
    <col min="509" max="509" width="4.140625" customWidth="1"/>
    <col min="510" max="512" width="0" hidden="1" customWidth="1"/>
    <col min="755" max="755" width="11.85546875" customWidth="1"/>
    <col min="756" max="756" width="45.140625" customWidth="1"/>
    <col min="757" max="757" width="13.5703125" customWidth="1"/>
    <col min="758" max="758" width="19.28515625" customWidth="1"/>
    <col min="759" max="759" width="18.85546875" customWidth="1"/>
    <col min="760" max="760" width="18.5703125" customWidth="1"/>
    <col min="761" max="761" width="15.140625" customWidth="1"/>
    <col min="762" max="762" width="17" customWidth="1"/>
    <col min="763" max="763" width="19.7109375" customWidth="1"/>
    <col min="764" max="764" width="16.42578125" customWidth="1"/>
    <col min="765" max="765" width="4.140625" customWidth="1"/>
    <col min="766" max="768" width="0" hidden="1" customWidth="1"/>
    <col min="1011" max="1011" width="11.85546875" customWidth="1"/>
    <col min="1012" max="1012" width="45.140625" customWidth="1"/>
    <col min="1013" max="1013" width="13.5703125" customWidth="1"/>
    <col min="1014" max="1014" width="19.28515625" customWidth="1"/>
    <col min="1015" max="1015" width="18.85546875" customWidth="1"/>
    <col min="1016" max="1016" width="18.5703125" customWidth="1"/>
    <col min="1017" max="1017" width="15.140625" customWidth="1"/>
    <col min="1018" max="1018" width="17" customWidth="1"/>
    <col min="1019" max="1019" width="19.7109375" customWidth="1"/>
    <col min="1020" max="1020" width="16.42578125" customWidth="1"/>
    <col min="1021" max="1021" width="4.140625" customWidth="1"/>
    <col min="1022" max="1024" width="0" hidden="1" customWidth="1"/>
    <col min="1267" max="1267" width="11.85546875" customWidth="1"/>
    <col min="1268" max="1268" width="45.140625" customWidth="1"/>
    <col min="1269" max="1269" width="13.5703125" customWidth="1"/>
    <col min="1270" max="1270" width="19.28515625" customWidth="1"/>
    <col min="1271" max="1271" width="18.85546875" customWidth="1"/>
    <col min="1272" max="1272" width="18.5703125" customWidth="1"/>
    <col min="1273" max="1273" width="15.140625" customWidth="1"/>
    <col min="1274" max="1274" width="17" customWidth="1"/>
    <col min="1275" max="1275" width="19.7109375" customWidth="1"/>
    <col min="1276" max="1276" width="16.42578125" customWidth="1"/>
    <col min="1277" max="1277" width="4.140625" customWidth="1"/>
    <col min="1278" max="1280" width="0" hidden="1" customWidth="1"/>
    <col min="1523" max="1523" width="11.85546875" customWidth="1"/>
    <col min="1524" max="1524" width="45.140625" customWidth="1"/>
    <col min="1525" max="1525" width="13.5703125" customWidth="1"/>
    <col min="1526" max="1526" width="19.28515625" customWidth="1"/>
    <col min="1527" max="1527" width="18.85546875" customWidth="1"/>
    <col min="1528" max="1528" width="18.5703125" customWidth="1"/>
    <col min="1529" max="1529" width="15.140625" customWidth="1"/>
    <col min="1530" max="1530" width="17" customWidth="1"/>
    <col min="1531" max="1531" width="19.7109375" customWidth="1"/>
    <col min="1532" max="1532" width="16.42578125" customWidth="1"/>
    <col min="1533" max="1533" width="4.140625" customWidth="1"/>
    <col min="1534" max="1536" width="0" hidden="1" customWidth="1"/>
    <col min="1779" max="1779" width="11.85546875" customWidth="1"/>
    <col min="1780" max="1780" width="45.140625" customWidth="1"/>
    <col min="1781" max="1781" width="13.5703125" customWidth="1"/>
    <col min="1782" max="1782" width="19.28515625" customWidth="1"/>
    <col min="1783" max="1783" width="18.85546875" customWidth="1"/>
    <col min="1784" max="1784" width="18.5703125" customWidth="1"/>
    <col min="1785" max="1785" width="15.140625" customWidth="1"/>
    <col min="1786" max="1786" width="17" customWidth="1"/>
    <col min="1787" max="1787" width="19.7109375" customWidth="1"/>
    <col min="1788" max="1788" width="16.42578125" customWidth="1"/>
    <col min="1789" max="1789" width="4.140625" customWidth="1"/>
    <col min="1790" max="1792" width="0" hidden="1" customWidth="1"/>
    <col min="2035" max="2035" width="11.85546875" customWidth="1"/>
    <col min="2036" max="2036" width="45.140625" customWidth="1"/>
    <col min="2037" max="2037" width="13.5703125" customWidth="1"/>
    <col min="2038" max="2038" width="19.28515625" customWidth="1"/>
    <col min="2039" max="2039" width="18.85546875" customWidth="1"/>
    <col min="2040" max="2040" width="18.5703125" customWidth="1"/>
    <col min="2041" max="2041" width="15.140625" customWidth="1"/>
    <col min="2042" max="2042" width="17" customWidth="1"/>
    <col min="2043" max="2043" width="19.7109375" customWidth="1"/>
    <col min="2044" max="2044" width="16.42578125" customWidth="1"/>
    <col min="2045" max="2045" width="4.140625" customWidth="1"/>
    <col min="2046" max="2048" width="0" hidden="1" customWidth="1"/>
    <col min="2291" max="2291" width="11.85546875" customWidth="1"/>
    <col min="2292" max="2292" width="45.140625" customWidth="1"/>
    <col min="2293" max="2293" width="13.5703125" customWidth="1"/>
    <col min="2294" max="2294" width="19.28515625" customWidth="1"/>
    <col min="2295" max="2295" width="18.85546875" customWidth="1"/>
    <col min="2296" max="2296" width="18.5703125" customWidth="1"/>
    <col min="2297" max="2297" width="15.140625" customWidth="1"/>
    <col min="2298" max="2298" width="17" customWidth="1"/>
    <col min="2299" max="2299" width="19.7109375" customWidth="1"/>
    <col min="2300" max="2300" width="16.42578125" customWidth="1"/>
    <col min="2301" max="2301" width="4.140625" customWidth="1"/>
    <col min="2302" max="2304" width="0" hidden="1" customWidth="1"/>
    <col min="2547" max="2547" width="11.85546875" customWidth="1"/>
    <col min="2548" max="2548" width="45.140625" customWidth="1"/>
    <col min="2549" max="2549" width="13.5703125" customWidth="1"/>
    <col min="2550" max="2550" width="19.28515625" customWidth="1"/>
    <col min="2551" max="2551" width="18.85546875" customWidth="1"/>
    <col min="2552" max="2552" width="18.5703125" customWidth="1"/>
    <col min="2553" max="2553" width="15.140625" customWidth="1"/>
    <col min="2554" max="2554" width="17" customWidth="1"/>
    <col min="2555" max="2555" width="19.7109375" customWidth="1"/>
    <col min="2556" max="2556" width="16.42578125" customWidth="1"/>
    <col min="2557" max="2557" width="4.140625" customWidth="1"/>
    <col min="2558" max="2560" width="0" hidden="1" customWidth="1"/>
    <col min="2803" max="2803" width="11.85546875" customWidth="1"/>
    <col min="2804" max="2804" width="45.140625" customWidth="1"/>
    <col min="2805" max="2805" width="13.5703125" customWidth="1"/>
    <col min="2806" max="2806" width="19.28515625" customWidth="1"/>
    <col min="2807" max="2807" width="18.85546875" customWidth="1"/>
    <col min="2808" max="2808" width="18.5703125" customWidth="1"/>
    <col min="2809" max="2809" width="15.140625" customWidth="1"/>
    <col min="2810" max="2810" width="17" customWidth="1"/>
    <col min="2811" max="2811" width="19.7109375" customWidth="1"/>
    <col min="2812" max="2812" width="16.42578125" customWidth="1"/>
    <col min="2813" max="2813" width="4.140625" customWidth="1"/>
    <col min="2814" max="2816" width="0" hidden="1" customWidth="1"/>
    <col min="3059" max="3059" width="11.85546875" customWidth="1"/>
    <col min="3060" max="3060" width="45.140625" customWidth="1"/>
    <col min="3061" max="3061" width="13.5703125" customWidth="1"/>
    <col min="3062" max="3062" width="19.28515625" customWidth="1"/>
    <col min="3063" max="3063" width="18.85546875" customWidth="1"/>
    <col min="3064" max="3064" width="18.5703125" customWidth="1"/>
    <col min="3065" max="3065" width="15.140625" customWidth="1"/>
    <col min="3066" max="3066" width="17" customWidth="1"/>
    <col min="3067" max="3067" width="19.7109375" customWidth="1"/>
    <col min="3068" max="3068" width="16.42578125" customWidth="1"/>
    <col min="3069" max="3069" width="4.140625" customWidth="1"/>
    <col min="3070" max="3072" width="0" hidden="1" customWidth="1"/>
    <col min="3315" max="3315" width="11.85546875" customWidth="1"/>
    <col min="3316" max="3316" width="45.140625" customWidth="1"/>
    <col min="3317" max="3317" width="13.5703125" customWidth="1"/>
    <col min="3318" max="3318" width="19.28515625" customWidth="1"/>
    <col min="3319" max="3319" width="18.85546875" customWidth="1"/>
    <col min="3320" max="3320" width="18.5703125" customWidth="1"/>
    <col min="3321" max="3321" width="15.140625" customWidth="1"/>
    <col min="3322" max="3322" width="17" customWidth="1"/>
    <col min="3323" max="3323" width="19.7109375" customWidth="1"/>
    <col min="3324" max="3324" width="16.42578125" customWidth="1"/>
    <col min="3325" max="3325" width="4.140625" customWidth="1"/>
    <col min="3326" max="3328" width="0" hidden="1" customWidth="1"/>
    <col min="3571" max="3571" width="11.85546875" customWidth="1"/>
    <col min="3572" max="3572" width="45.140625" customWidth="1"/>
    <col min="3573" max="3573" width="13.5703125" customWidth="1"/>
    <col min="3574" max="3574" width="19.28515625" customWidth="1"/>
    <col min="3575" max="3575" width="18.85546875" customWidth="1"/>
    <col min="3576" max="3576" width="18.5703125" customWidth="1"/>
    <col min="3577" max="3577" width="15.140625" customWidth="1"/>
    <col min="3578" max="3578" width="17" customWidth="1"/>
    <col min="3579" max="3579" width="19.7109375" customWidth="1"/>
    <col min="3580" max="3580" width="16.42578125" customWidth="1"/>
    <col min="3581" max="3581" width="4.140625" customWidth="1"/>
    <col min="3582" max="3584" width="0" hidden="1" customWidth="1"/>
    <col min="3827" max="3827" width="11.85546875" customWidth="1"/>
    <col min="3828" max="3828" width="45.140625" customWidth="1"/>
    <col min="3829" max="3829" width="13.5703125" customWidth="1"/>
    <col min="3830" max="3830" width="19.28515625" customWidth="1"/>
    <col min="3831" max="3831" width="18.85546875" customWidth="1"/>
    <col min="3832" max="3832" width="18.5703125" customWidth="1"/>
    <col min="3833" max="3833" width="15.140625" customWidth="1"/>
    <col min="3834" max="3834" width="17" customWidth="1"/>
    <col min="3835" max="3835" width="19.7109375" customWidth="1"/>
    <col min="3836" max="3836" width="16.42578125" customWidth="1"/>
    <col min="3837" max="3837" width="4.140625" customWidth="1"/>
    <col min="3838" max="3840" width="0" hidden="1" customWidth="1"/>
    <col min="4083" max="4083" width="11.85546875" customWidth="1"/>
    <col min="4084" max="4084" width="45.140625" customWidth="1"/>
    <col min="4085" max="4085" width="13.5703125" customWidth="1"/>
    <col min="4086" max="4086" width="19.28515625" customWidth="1"/>
    <col min="4087" max="4087" width="18.85546875" customWidth="1"/>
    <col min="4088" max="4088" width="18.5703125" customWidth="1"/>
    <col min="4089" max="4089" width="15.140625" customWidth="1"/>
    <col min="4090" max="4090" width="17" customWidth="1"/>
    <col min="4091" max="4091" width="19.7109375" customWidth="1"/>
    <col min="4092" max="4092" width="16.42578125" customWidth="1"/>
    <col min="4093" max="4093" width="4.140625" customWidth="1"/>
    <col min="4094" max="4096" width="0" hidden="1" customWidth="1"/>
    <col min="4339" max="4339" width="11.85546875" customWidth="1"/>
    <col min="4340" max="4340" width="45.140625" customWidth="1"/>
    <col min="4341" max="4341" width="13.5703125" customWidth="1"/>
    <col min="4342" max="4342" width="19.28515625" customWidth="1"/>
    <col min="4343" max="4343" width="18.85546875" customWidth="1"/>
    <col min="4344" max="4344" width="18.5703125" customWidth="1"/>
    <col min="4345" max="4345" width="15.140625" customWidth="1"/>
    <col min="4346" max="4346" width="17" customWidth="1"/>
    <col min="4347" max="4347" width="19.7109375" customWidth="1"/>
    <col min="4348" max="4348" width="16.42578125" customWidth="1"/>
    <col min="4349" max="4349" width="4.140625" customWidth="1"/>
    <col min="4350" max="4352" width="0" hidden="1" customWidth="1"/>
    <col min="4595" max="4595" width="11.85546875" customWidth="1"/>
    <col min="4596" max="4596" width="45.140625" customWidth="1"/>
    <col min="4597" max="4597" width="13.5703125" customWidth="1"/>
    <col min="4598" max="4598" width="19.28515625" customWidth="1"/>
    <col min="4599" max="4599" width="18.85546875" customWidth="1"/>
    <col min="4600" max="4600" width="18.5703125" customWidth="1"/>
    <col min="4601" max="4601" width="15.140625" customWidth="1"/>
    <col min="4602" max="4602" width="17" customWidth="1"/>
    <col min="4603" max="4603" width="19.7109375" customWidth="1"/>
    <col min="4604" max="4604" width="16.42578125" customWidth="1"/>
    <col min="4605" max="4605" width="4.140625" customWidth="1"/>
    <col min="4606" max="4608" width="0" hidden="1" customWidth="1"/>
    <col min="4851" max="4851" width="11.85546875" customWidth="1"/>
    <col min="4852" max="4852" width="45.140625" customWidth="1"/>
    <col min="4853" max="4853" width="13.5703125" customWidth="1"/>
    <col min="4854" max="4854" width="19.28515625" customWidth="1"/>
    <col min="4855" max="4855" width="18.85546875" customWidth="1"/>
    <col min="4856" max="4856" width="18.5703125" customWidth="1"/>
    <col min="4857" max="4857" width="15.140625" customWidth="1"/>
    <col min="4858" max="4858" width="17" customWidth="1"/>
    <col min="4859" max="4859" width="19.7109375" customWidth="1"/>
    <col min="4860" max="4860" width="16.42578125" customWidth="1"/>
    <col min="4861" max="4861" width="4.140625" customWidth="1"/>
    <col min="4862" max="4864" width="0" hidden="1" customWidth="1"/>
    <col min="5107" max="5107" width="11.85546875" customWidth="1"/>
    <col min="5108" max="5108" width="45.140625" customWidth="1"/>
    <col min="5109" max="5109" width="13.5703125" customWidth="1"/>
    <col min="5110" max="5110" width="19.28515625" customWidth="1"/>
    <col min="5111" max="5111" width="18.85546875" customWidth="1"/>
    <col min="5112" max="5112" width="18.5703125" customWidth="1"/>
    <col min="5113" max="5113" width="15.140625" customWidth="1"/>
    <col min="5114" max="5114" width="17" customWidth="1"/>
    <col min="5115" max="5115" width="19.7109375" customWidth="1"/>
    <col min="5116" max="5116" width="16.42578125" customWidth="1"/>
    <col min="5117" max="5117" width="4.140625" customWidth="1"/>
    <col min="5118" max="5120" width="0" hidden="1" customWidth="1"/>
    <col min="5363" max="5363" width="11.85546875" customWidth="1"/>
    <col min="5364" max="5364" width="45.140625" customWidth="1"/>
    <col min="5365" max="5365" width="13.5703125" customWidth="1"/>
    <col min="5366" max="5366" width="19.28515625" customWidth="1"/>
    <col min="5367" max="5367" width="18.85546875" customWidth="1"/>
    <col min="5368" max="5368" width="18.5703125" customWidth="1"/>
    <col min="5369" max="5369" width="15.140625" customWidth="1"/>
    <col min="5370" max="5370" width="17" customWidth="1"/>
    <col min="5371" max="5371" width="19.7109375" customWidth="1"/>
    <col min="5372" max="5372" width="16.42578125" customWidth="1"/>
    <col min="5373" max="5373" width="4.140625" customWidth="1"/>
    <col min="5374" max="5376" width="0" hidden="1" customWidth="1"/>
    <col min="5619" max="5619" width="11.85546875" customWidth="1"/>
    <col min="5620" max="5620" width="45.140625" customWidth="1"/>
    <col min="5621" max="5621" width="13.5703125" customWidth="1"/>
    <col min="5622" max="5622" width="19.28515625" customWidth="1"/>
    <col min="5623" max="5623" width="18.85546875" customWidth="1"/>
    <col min="5624" max="5624" width="18.5703125" customWidth="1"/>
    <col min="5625" max="5625" width="15.140625" customWidth="1"/>
    <col min="5626" max="5626" width="17" customWidth="1"/>
    <col min="5627" max="5627" width="19.7109375" customWidth="1"/>
    <col min="5628" max="5628" width="16.42578125" customWidth="1"/>
    <col min="5629" max="5629" width="4.140625" customWidth="1"/>
    <col min="5630" max="5632" width="0" hidden="1" customWidth="1"/>
    <col min="5875" max="5875" width="11.85546875" customWidth="1"/>
    <col min="5876" max="5876" width="45.140625" customWidth="1"/>
    <col min="5877" max="5877" width="13.5703125" customWidth="1"/>
    <col min="5878" max="5878" width="19.28515625" customWidth="1"/>
    <col min="5879" max="5879" width="18.85546875" customWidth="1"/>
    <col min="5880" max="5880" width="18.5703125" customWidth="1"/>
    <col min="5881" max="5881" width="15.140625" customWidth="1"/>
    <col min="5882" max="5882" width="17" customWidth="1"/>
    <col min="5883" max="5883" width="19.7109375" customWidth="1"/>
    <col min="5884" max="5884" width="16.42578125" customWidth="1"/>
    <col min="5885" max="5885" width="4.140625" customWidth="1"/>
    <col min="5886" max="5888" width="0" hidden="1" customWidth="1"/>
    <col min="6131" max="6131" width="11.85546875" customWidth="1"/>
    <col min="6132" max="6132" width="45.140625" customWidth="1"/>
    <col min="6133" max="6133" width="13.5703125" customWidth="1"/>
    <col min="6134" max="6134" width="19.28515625" customWidth="1"/>
    <col min="6135" max="6135" width="18.85546875" customWidth="1"/>
    <col min="6136" max="6136" width="18.5703125" customWidth="1"/>
    <col min="6137" max="6137" width="15.140625" customWidth="1"/>
    <col min="6138" max="6138" width="17" customWidth="1"/>
    <col min="6139" max="6139" width="19.7109375" customWidth="1"/>
    <col min="6140" max="6140" width="16.42578125" customWidth="1"/>
    <col min="6141" max="6141" width="4.140625" customWidth="1"/>
    <col min="6142" max="6144" width="0" hidden="1" customWidth="1"/>
    <col min="6387" max="6387" width="11.85546875" customWidth="1"/>
    <col min="6388" max="6388" width="45.140625" customWidth="1"/>
    <col min="6389" max="6389" width="13.5703125" customWidth="1"/>
    <col min="6390" max="6390" width="19.28515625" customWidth="1"/>
    <col min="6391" max="6391" width="18.85546875" customWidth="1"/>
    <col min="6392" max="6392" width="18.5703125" customWidth="1"/>
    <col min="6393" max="6393" width="15.140625" customWidth="1"/>
    <col min="6394" max="6394" width="17" customWidth="1"/>
    <col min="6395" max="6395" width="19.7109375" customWidth="1"/>
    <col min="6396" max="6396" width="16.42578125" customWidth="1"/>
    <col min="6397" max="6397" width="4.140625" customWidth="1"/>
    <col min="6398" max="6400" width="0" hidden="1" customWidth="1"/>
    <col min="6643" max="6643" width="11.85546875" customWidth="1"/>
    <col min="6644" max="6644" width="45.140625" customWidth="1"/>
    <col min="6645" max="6645" width="13.5703125" customWidth="1"/>
    <col min="6646" max="6646" width="19.28515625" customWidth="1"/>
    <col min="6647" max="6647" width="18.85546875" customWidth="1"/>
    <col min="6648" max="6648" width="18.5703125" customWidth="1"/>
    <col min="6649" max="6649" width="15.140625" customWidth="1"/>
    <col min="6650" max="6650" width="17" customWidth="1"/>
    <col min="6651" max="6651" width="19.7109375" customWidth="1"/>
    <col min="6652" max="6652" width="16.42578125" customWidth="1"/>
    <col min="6653" max="6653" width="4.140625" customWidth="1"/>
    <col min="6654" max="6656" width="0" hidden="1" customWidth="1"/>
    <col min="6899" max="6899" width="11.85546875" customWidth="1"/>
    <col min="6900" max="6900" width="45.140625" customWidth="1"/>
    <col min="6901" max="6901" width="13.5703125" customWidth="1"/>
    <col min="6902" max="6902" width="19.28515625" customWidth="1"/>
    <col min="6903" max="6903" width="18.85546875" customWidth="1"/>
    <col min="6904" max="6904" width="18.5703125" customWidth="1"/>
    <col min="6905" max="6905" width="15.140625" customWidth="1"/>
    <col min="6906" max="6906" width="17" customWidth="1"/>
    <col min="6907" max="6907" width="19.7109375" customWidth="1"/>
    <col min="6908" max="6908" width="16.42578125" customWidth="1"/>
    <col min="6909" max="6909" width="4.140625" customWidth="1"/>
    <col min="6910" max="6912" width="0" hidden="1" customWidth="1"/>
    <col min="7155" max="7155" width="11.85546875" customWidth="1"/>
    <col min="7156" max="7156" width="45.140625" customWidth="1"/>
    <col min="7157" max="7157" width="13.5703125" customWidth="1"/>
    <col min="7158" max="7158" width="19.28515625" customWidth="1"/>
    <col min="7159" max="7159" width="18.85546875" customWidth="1"/>
    <col min="7160" max="7160" width="18.5703125" customWidth="1"/>
    <col min="7161" max="7161" width="15.140625" customWidth="1"/>
    <col min="7162" max="7162" width="17" customWidth="1"/>
    <col min="7163" max="7163" width="19.7109375" customWidth="1"/>
    <col min="7164" max="7164" width="16.42578125" customWidth="1"/>
    <col min="7165" max="7165" width="4.140625" customWidth="1"/>
    <col min="7166" max="7168" width="0" hidden="1" customWidth="1"/>
    <col min="7411" max="7411" width="11.85546875" customWidth="1"/>
    <col min="7412" max="7412" width="45.140625" customWidth="1"/>
    <col min="7413" max="7413" width="13.5703125" customWidth="1"/>
    <col min="7414" max="7414" width="19.28515625" customWidth="1"/>
    <col min="7415" max="7415" width="18.85546875" customWidth="1"/>
    <col min="7416" max="7416" width="18.5703125" customWidth="1"/>
    <col min="7417" max="7417" width="15.140625" customWidth="1"/>
    <col min="7418" max="7418" width="17" customWidth="1"/>
    <col min="7419" max="7419" width="19.7109375" customWidth="1"/>
    <col min="7420" max="7420" width="16.42578125" customWidth="1"/>
    <col min="7421" max="7421" width="4.140625" customWidth="1"/>
    <col min="7422" max="7424" width="0" hidden="1" customWidth="1"/>
    <col min="7667" max="7667" width="11.85546875" customWidth="1"/>
    <col min="7668" max="7668" width="45.140625" customWidth="1"/>
    <col min="7669" max="7669" width="13.5703125" customWidth="1"/>
    <col min="7670" max="7670" width="19.28515625" customWidth="1"/>
    <col min="7671" max="7671" width="18.85546875" customWidth="1"/>
    <col min="7672" max="7672" width="18.5703125" customWidth="1"/>
    <col min="7673" max="7673" width="15.140625" customWidth="1"/>
    <col min="7674" max="7674" width="17" customWidth="1"/>
    <col min="7675" max="7675" width="19.7109375" customWidth="1"/>
    <col min="7676" max="7676" width="16.42578125" customWidth="1"/>
    <col min="7677" max="7677" width="4.140625" customWidth="1"/>
    <col min="7678" max="7680" width="0" hidden="1" customWidth="1"/>
    <col min="7923" max="7923" width="11.85546875" customWidth="1"/>
    <col min="7924" max="7924" width="45.140625" customWidth="1"/>
    <col min="7925" max="7925" width="13.5703125" customWidth="1"/>
    <col min="7926" max="7926" width="19.28515625" customWidth="1"/>
    <col min="7927" max="7927" width="18.85546875" customWidth="1"/>
    <col min="7928" max="7928" width="18.5703125" customWidth="1"/>
    <col min="7929" max="7929" width="15.140625" customWidth="1"/>
    <col min="7930" max="7930" width="17" customWidth="1"/>
    <col min="7931" max="7931" width="19.7109375" customWidth="1"/>
    <col min="7932" max="7932" width="16.42578125" customWidth="1"/>
    <col min="7933" max="7933" width="4.140625" customWidth="1"/>
    <col min="7934" max="7936" width="0" hidden="1" customWidth="1"/>
    <col min="8179" max="8179" width="11.85546875" customWidth="1"/>
    <col min="8180" max="8180" width="45.140625" customWidth="1"/>
    <col min="8181" max="8181" width="13.5703125" customWidth="1"/>
    <col min="8182" max="8182" width="19.28515625" customWidth="1"/>
    <col min="8183" max="8183" width="18.85546875" customWidth="1"/>
    <col min="8184" max="8184" width="18.5703125" customWidth="1"/>
    <col min="8185" max="8185" width="15.140625" customWidth="1"/>
    <col min="8186" max="8186" width="17" customWidth="1"/>
    <col min="8187" max="8187" width="19.7109375" customWidth="1"/>
    <col min="8188" max="8188" width="16.42578125" customWidth="1"/>
    <col min="8189" max="8189" width="4.140625" customWidth="1"/>
    <col min="8190" max="8192" width="0" hidden="1" customWidth="1"/>
    <col min="8435" max="8435" width="11.85546875" customWidth="1"/>
    <col min="8436" max="8436" width="45.140625" customWidth="1"/>
    <col min="8437" max="8437" width="13.5703125" customWidth="1"/>
    <col min="8438" max="8438" width="19.28515625" customWidth="1"/>
    <col min="8439" max="8439" width="18.85546875" customWidth="1"/>
    <col min="8440" max="8440" width="18.5703125" customWidth="1"/>
    <col min="8441" max="8441" width="15.140625" customWidth="1"/>
    <col min="8442" max="8442" width="17" customWidth="1"/>
    <col min="8443" max="8443" width="19.7109375" customWidth="1"/>
    <col min="8444" max="8444" width="16.42578125" customWidth="1"/>
    <col min="8445" max="8445" width="4.140625" customWidth="1"/>
    <col min="8446" max="8448" width="0" hidden="1" customWidth="1"/>
    <col min="8691" max="8691" width="11.85546875" customWidth="1"/>
    <col min="8692" max="8692" width="45.140625" customWidth="1"/>
    <col min="8693" max="8693" width="13.5703125" customWidth="1"/>
    <col min="8694" max="8694" width="19.28515625" customWidth="1"/>
    <col min="8695" max="8695" width="18.85546875" customWidth="1"/>
    <col min="8696" max="8696" width="18.5703125" customWidth="1"/>
    <col min="8697" max="8697" width="15.140625" customWidth="1"/>
    <col min="8698" max="8698" width="17" customWidth="1"/>
    <col min="8699" max="8699" width="19.7109375" customWidth="1"/>
    <col min="8700" max="8700" width="16.42578125" customWidth="1"/>
    <col min="8701" max="8701" width="4.140625" customWidth="1"/>
    <col min="8702" max="8704" width="0" hidden="1" customWidth="1"/>
    <col min="8947" max="8947" width="11.85546875" customWidth="1"/>
    <col min="8948" max="8948" width="45.140625" customWidth="1"/>
    <col min="8949" max="8949" width="13.5703125" customWidth="1"/>
    <col min="8950" max="8950" width="19.28515625" customWidth="1"/>
    <col min="8951" max="8951" width="18.85546875" customWidth="1"/>
    <col min="8952" max="8952" width="18.5703125" customWidth="1"/>
    <col min="8953" max="8953" width="15.140625" customWidth="1"/>
    <col min="8954" max="8954" width="17" customWidth="1"/>
    <col min="8955" max="8955" width="19.7109375" customWidth="1"/>
    <col min="8956" max="8956" width="16.42578125" customWidth="1"/>
    <col min="8957" max="8957" width="4.140625" customWidth="1"/>
    <col min="8958" max="8960" width="0" hidden="1" customWidth="1"/>
    <col min="9203" max="9203" width="11.85546875" customWidth="1"/>
    <col min="9204" max="9204" width="45.140625" customWidth="1"/>
    <col min="9205" max="9205" width="13.5703125" customWidth="1"/>
    <col min="9206" max="9206" width="19.28515625" customWidth="1"/>
    <col min="9207" max="9207" width="18.85546875" customWidth="1"/>
    <col min="9208" max="9208" width="18.5703125" customWidth="1"/>
    <col min="9209" max="9209" width="15.140625" customWidth="1"/>
    <col min="9210" max="9210" width="17" customWidth="1"/>
    <col min="9211" max="9211" width="19.7109375" customWidth="1"/>
    <col min="9212" max="9212" width="16.42578125" customWidth="1"/>
    <col min="9213" max="9213" width="4.140625" customWidth="1"/>
    <col min="9214" max="9216" width="0" hidden="1" customWidth="1"/>
    <col min="9459" max="9459" width="11.85546875" customWidth="1"/>
    <col min="9460" max="9460" width="45.140625" customWidth="1"/>
    <col min="9461" max="9461" width="13.5703125" customWidth="1"/>
    <col min="9462" max="9462" width="19.28515625" customWidth="1"/>
    <col min="9463" max="9463" width="18.85546875" customWidth="1"/>
    <col min="9464" max="9464" width="18.5703125" customWidth="1"/>
    <col min="9465" max="9465" width="15.140625" customWidth="1"/>
    <col min="9466" max="9466" width="17" customWidth="1"/>
    <col min="9467" max="9467" width="19.7109375" customWidth="1"/>
    <col min="9468" max="9468" width="16.42578125" customWidth="1"/>
    <col min="9469" max="9469" width="4.140625" customWidth="1"/>
    <col min="9470" max="9472" width="0" hidden="1" customWidth="1"/>
    <col min="9715" max="9715" width="11.85546875" customWidth="1"/>
    <col min="9716" max="9716" width="45.140625" customWidth="1"/>
    <col min="9717" max="9717" width="13.5703125" customWidth="1"/>
    <col min="9718" max="9718" width="19.28515625" customWidth="1"/>
    <col min="9719" max="9719" width="18.85546875" customWidth="1"/>
    <col min="9720" max="9720" width="18.5703125" customWidth="1"/>
    <col min="9721" max="9721" width="15.140625" customWidth="1"/>
    <col min="9722" max="9722" width="17" customWidth="1"/>
    <col min="9723" max="9723" width="19.7109375" customWidth="1"/>
    <col min="9724" max="9724" width="16.42578125" customWidth="1"/>
    <col min="9725" max="9725" width="4.140625" customWidth="1"/>
    <col min="9726" max="9728" width="0" hidden="1" customWidth="1"/>
    <col min="9971" max="9971" width="11.85546875" customWidth="1"/>
    <col min="9972" max="9972" width="45.140625" customWidth="1"/>
    <col min="9973" max="9973" width="13.5703125" customWidth="1"/>
    <col min="9974" max="9974" width="19.28515625" customWidth="1"/>
    <col min="9975" max="9975" width="18.85546875" customWidth="1"/>
    <col min="9976" max="9976" width="18.5703125" customWidth="1"/>
    <col min="9977" max="9977" width="15.140625" customWidth="1"/>
    <col min="9978" max="9978" width="17" customWidth="1"/>
    <col min="9979" max="9979" width="19.7109375" customWidth="1"/>
    <col min="9980" max="9980" width="16.42578125" customWidth="1"/>
    <col min="9981" max="9981" width="4.140625" customWidth="1"/>
    <col min="9982" max="9984" width="0" hidden="1" customWidth="1"/>
    <col min="10227" max="10227" width="11.85546875" customWidth="1"/>
    <col min="10228" max="10228" width="45.140625" customWidth="1"/>
    <col min="10229" max="10229" width="13.5703125" customWidth="1"/>
    <col min="10230" max="10230" width="19.28515625" customWidth="1"/>
    <col min="10231" max="10231" width="18.85546875" customWidth="1"/>
    <col min="10232" max="10232" width="18.5703125" customWidth="1"/>
    <col min="10233" max="10233" width="15.140625" customWidth="1"/>
    <col min="10234" max="10234" width="17" customWidth="1"/>
    <col min="10235" max="10235" width="19.7109375" customWidth="1"/>
    <col min="10236" max="10236" width="16.42578125" customWidth="1"/>
    <col min="10237" max="10237" width="4.140625" customWidth="1"/>
    <col min="10238" max="10240" width="0" hidden="1" customWidth="1"/>
    <col min="10483" max="10483" width="11.85546875" customWidth="1"/>
    <col min="10484" max="10484" width="45.140625" customWidth="1"/>
    <col min="10485" max="10485" width="13.5703125" customWidth="1"/>
    <col min="10486" max="10486" width="19.28515625" customWidth="1"/>
    <col min="10487" max="10487" width="18.85546875" customWidth="1"/>
    <col min="10488" max="10488" width="18.5703125" customWidth="1"/>
    <col min="10489" max="10489" width="15.140625" customWidth="1"/>
    <col min="10490" max="10490" width="17" customWidth="1"/>
    <col min="10491" max="10491" width="19.7109375" customWidth="1"/>
    <col min="10492" max="10492" width="16.42578125" customWidth="1"/>
    <col min="10493" max="10493" width="4.140625" customWidth="1"/>
    <col min="10494" max="10496" width="0" hidden="1" customWidth="1"/>
    <col min="10739" max="10739" width="11.85546875" customWidth="1"/>
    <col min="10740" max="10740" width="45.140625" customWidth="1"/>
    <col min="10741" max="10741" width="13.5703125" customWidth="1"/>
    <col min="10742" max="10742" width="19.28515625" customWidth="1"/>
    <col min="10743" max="10743" width="18.85546875" customWidth="1"/>
    <col min="10744" max="10744" width="18.5703125" customWidth="1"/>
    <col min="10745" max="10745" width="15.140625" customWidth="1"/>
    <col min="10746" max="10746" width="17" customWidth="1"/>
    <col min="10747" max="10747" width="19.7109375" customWidth="1"/>
    <col min="10748" max="10748" width="16.42578125" customWidth="1"/>
    <col min="10749" max="10749" width="4.140625" customWidth="1"/>
    <col min="10750" max="10752" width="0" hidden="1" customWidth="1"/>
    <col min="10995" max="10995" width="11.85546875" customWidth="1"/>
    <col min="10996" max="10996" width="45.140625" customWidth="1"/>
    <col min="10997" max="10997" width="13.5703125" customWidth="1"/>
    <col min="10998" max="10998" width="19.28515625" customWidth="1"/>
    <col min="10999" max="10999" width="18.85546875" customWidth="1"/>
    <col min="11000" max="11000" width="18.5703125" customWidth="1"/>
    <col min="11001" max="11001" width="15.140625" customWidth="1"/>
    <col min="11002" max="11002" width="17" customWidth="1"/>
    <col min="11003" max="11003" width="19.7109375" customWidth="1"/>
    <col min="11004" max="11004" width="16.42578125" customWidth="1"/>
    <col min="11005" max="11005" width="4.140625" customWidth="1"/>
    <col min="11006" max="11008" width="0" hidden="1" customWidth="1"/>
    <col min="11251" max="11251" width="11.85546875" customWidth="1"/>
    <col min="11252" max="11252" width="45.140625" customWidth="1"/>
    <col min="11253" max="11253" width="13.5703125" customWidth="1"/>
    <col min="11254" max="11254" width="19.28515625" customWidth="1"/>
    <col min="11255" max="11255" width="18.85546875" customWidth="1"/>
    <col min="11256" max="11256" width="18.5703125" customWidth="1"/>
    <col min="11257" max="11257" width="15.140625" customWidth="1"/>
    <col min="11258" max="11258" width="17" customWidth="1"/>
    <col min="11259" max="11259" width="19.7109375" customWidth="1"/>
    <col min="11260" max="11260" width="16.42578125" customWidth="1"/>
    <col min="11261" max="11261" width="4.140625" customWidth="1"/>
    <col min="11262" max="11264" width="0" hidden="1" customWidth="1"/>
    <col min="11507" max="11507" width="11.85546875" customWidth="1"/>
    <col min="11508" max="11508" width="45.140625" customWidth="1"/>
    <col min="11509" max="11509" width="13.5703125" customWidth="1"/>
    <col min="11510" max="11510" width="19.28515625" customWidth="1"/>
    <col min="11511" max="11511" width="18.85546875" customWidth="1"/>
    <col min="11512" max="11512" width="18.5703125" customWidth="1"/>
    <col min="11513" max="11513" width="15.140625" customWidth="1"/>
    <col min="11514" max="11514" width="17" customWidth="1"/>
    <col min="11515" max="11515" width="19.7109375" customWidth="1"/>
    <col min="11516" max="11516" width="16.42578125" customWidth="1"/>
    <col min="11517" max="11517" width="4.140625" customWidth="1"/>
    <col min="11518" max="11520" width="0" hidden="1" customWidth="1"/>
    <col min="11763" max="11763" width="11.85546875" customWidth="1"/>
    <col min="11764" max="11764" width="45.140625" customWidth="1"/>
    <col min="11765" max="11765" width="13.5703125" customWidth="1"/>
    <col min="11766" max="11766" width="19.28515625" customWidth="1"/>
    <col min="11767" max="11767" width="18.85546875" customWidth="1"/>
    <col min="11768" max="11768" width="18.5703125" customWidth="1"/>
    <col min="11769" max="11769" width="15.140625" customWidth="1"/>
    <col min="11770" max="11770" width="17" customWidth="1"/>
    <col min="11771" max="11771" width="19.7109375" customWidth="1"/>
    <col min="11772" max="11772" width="16.42578125" customWidth="1"/>
    <col min="11773" max="11773" width="4.140625" customWidth="1"/>
    <col min="11774" max="11776" width="0" hidden="1" customWidth="1"/>
    <col min="12019" max="12019" width="11.85546875" customWidth="1"/>
    <col min="12020" max="12020" width="45.140625" customWidth="1"/>
    <col min="12021" max="12021" width="13.5703125" customWidth="1"/>
    <col min="12022" max="12022" width="19.28515625" customWidth="1"/>
    <col min="12023" max="12023" width="18.85546875" customWidth="1"/>
    <col min="12024" max="12024" width="18.5703125" customWidth="1"/>
    <col min="12025" max="12025" width="15.140625" customWidth="1"/>
    <col min="12026" max="12026" width="17" customWidth="1"/>
    <col min="12027" max="12027" width="19.7109375" customWidth="1"/>
    <col min="12028" max="12028" width="16.42578125" customWidth="1"/>
    <col min="12029" max="12029" width="4.140625" customWidth="1"/>
    <col min="12030" max="12032" width="0" hidden="1" customWidth="1"/>
    <col min="12275" max="12275" width="11.85546875" customWidth="1"/>
    <col min="12276" max="12276" width="45.140625" customWidth="1"/>
    <col min="12277" max="12277" width="13.5703125" customWidth="1"/>
    <col min="12278" max="12278" width="19.28515625" customWidth="1"/>
    <col min="12279" max="12279" width="18.85546875" customWidth="1"/>
    <col min="12280" max="12280" width="18.5703125" customWidth="1"/>
    <col min="12281" max="12281" width="15.140625" customWidth="1"/>
    <col min="12282" max="12282" width="17" customWidth="1"/>
    <col min="12283" max="12283" width="19.7109375" customWidth="1"/>
    <col min="12284" max="12284" width="16.42578125" customWidth="1"/>
    <col min="12285" max="12285" width="4.140625" customWidth="1"/>
    <col min="12286" max="12288" width="0" hidden="1" customWidth="1"/>
    <col min="12531" max="12531" width="11.85546875" customWidth="1"/>
    <col min="12532" max="12532" width="45.140625" customWidth="1"/>
    <col min="12533" max="12533" width="13.5703125" customWidth="1"/>
    <col min="12534" max="12534" width="19.28515625" customWidth="1"/>
    <col min="12535" max="12535" width="18.85546875" customWidth="1"/>
    <col min="12536" max="12536" width="18.5703125" customWidth="1"/>
    <col min="12537" max="12537" width="15.140625" customWidth="1"/>
    <col min="12538" max="12538" width="17" customWidth="1"/>
    <col min="12539" max="12539" width="19.7109375" customWidth="1"/>
    <col min="12540" max="12540" width="16.42578125" customWidth="1"/>
    <col min="12541" max="12541" width="4.140625" customWidth="1"/>
    <col min="12542" max="12544" width="0" hidden="1" customWidth="1"/>
    <col min="12787" max="12787" width="11.85546875" customWidth="1"/>
    <col min="12788" max="12788" width="45.140625" customWidth="1"/>
    <col min="12789" max="12789" width="13.5703125" customWidth="1"/>
    <col min="12790" max="12790" width="19.28515625" customWidth="1"/>
    <col min="12791" max="12791" width="18.85546875" customWidth="1"/>
    <col min="12792" max="12792" width="18.5703125" customWidth="1"/>
    <col min="12793" max="12793" width="15.140625" customWidth="1"/>
    <col min="12794" max="12794" width="17" customWidth="1"/>
    <col min="12795" max="12795" width="19.7109375" customWidth="1"/>
    <col min="12796" max="12796" width="16.42578125" customWidth="1"/>
    <col min="12797" max="12797" width="4.140625" customWidth="1"/>
    <col min="12798" max="12800" width="0" hidden="1" customWidth="1"/>
    <col min="13043" max="13043" width="11.85546875" customWidth="1"/>
    <col min="13044" max="13044" width="45.140625" customWidth="1"/>
    <col min="13045" max="13045" width="13.5703125" customWidth="1"/>
    <col min="13046" max="13046" width="19.28515625" customWidth="1"/>
    <col min="13047" max="13047" width="18.85546875" customWidth="1"/>
    <col min="13048" max="13048" width="18.5703125" customWidth="1"/>
    <col min="13049" max="13049" width="15.140625" customWidth="1"/>
    <col min="13050" max="13050" width="17" customWidth="1"/>
    <col min="13051" max="13051" width="19.7109375" customWidth="1"/>
    <col min="13052" max="13052" width="16.42578125" customWidth="1"/>
    <col min="13053" max="13053" width="4.140625" customWidth="1"/>
    <col min="13054" max="13056" width="0" hidden="1" customWidth="1"/>
    <col min="13299" max="13299" width="11.85546875" customWidth="1"/>
    <col min="13300" max="13300" width="45.140625" customWidth="1"/>
    <col min="13301" max="13301" width="13.5703125" customWidth="1"/>
    <col min="13302" max="13302" width="19.28515625" customWidth="1"/>
    <col min="13303" max="13303" width="18.85546875" customWidth="1"/>
    <col min="13304" max="13304" width="18.5703125" customWidth="1"/>
    <col min="13305" max="13305" width="15.140625" customWidth="1"/>
    <col min="13306" max="13306" width="17" customWidth="1"/>
    <col min="13307" max="13307" width="19.7109375" customWidth="1"/>
    <col min="13308" max="13308" width="16.42578125" customWidth="1"/>
    <col min="13309" max="13309" width="4.140625" customWidth="1"/>
    <col min="13310" max="13312" width="0" hidden="1" customWidth="1"/>
    <col min="13555" max="13555" width="11.85546875" customWidth="1"/>
    <col min="13556" max="13556" width="45.140625" customWidth="1"/>
    <col min="13557" max="13557" width="13.5703125" customWidth="1"/>
    <col min="13558" max="13558" width="19.28515625" customWidth="1"/>
    <col min="13559" max="13559" width="18.85546875" customWidth="1"/>
    <col min="13560" max="13560" width="18.5703125" customWidth="1"/>
    <col min="13561" max="13561" width="15.140625" customWidth="1"/>
    <col min="13562" max="13562" width="17" customWidth="1"/>
    <col min="13563" max="13563" width="19.7109375" customWidth="1"/>
    <col min="13564" max="13564" width="16.42578125" customWidth="1"/>
    <col min="13565" max="13565" width="4.140625" customWidth="1"/>
    <col min="13566" max="13568" width="0" hidden="1" customWidth="1"/>
    <col min="13811" max="13811" width="11.85546875" customWidth="1"/>
    <col min="13812" max="13812" width="45.140625" customWidth="1"/>
    <col min="13813" max="13813" width="13.5703125" customWidth="1"/>
    <col min="13814" max="13814" width="19.28515625" customWidth="1"/>
    <col min="13815" max="13815" width="18.85546875" customWidth="1"/>
    <col min="13816" max="13816" width="18.5703125" customWidth="1"/>
    <col min="13817" max="13817" width="15.140625" customWidth="1"/>
    <col min="13818" max="13818" width="17" customWidth="1"/>
    <col min="13819" max="13819" width="19.7109375" customWidth="1"/>
    <col min="13820" max="13820" width="16.42578125" customWidth="1"/>
    <col min="13821" max="13821" width="4.140625" customWidth="1"/>
    <col min="13822" max="13824" width="0" hidden="1" customWidth="1"/>
    <col min="14067" max="14067" width="11.85546875" customWidth="1"/>
    <col min="14068" max="14068" width="45.140625" customWidth="1"/>
    <col min="14069" max="14069" width="13.5703125" customWidth="1"/>
    <col min="14070" max="14070" width="19.28515625" customWidth="1"/>
    <col min="14071" max="14071" width="18.85546875" customWidth="1"/>
    <col min="14072" max="14072" width="18.5703125" customWidth="1"/>
    <col min="14073" max="14073" width="15.140625" customWidth="1"/>
    <col min="14074" max="14074" width="17" customWidth="1"/>
    <col min="14075" max="14075" width="19.7109375" customWidth="1"/>
    <col min="14076" max="14076" width="16.42578125" customWidth="1"/>
    <col min="14077" max="14077" width="4.140625" customWidth="1"/>
    <col min="14078" max="14080" width="0" hidden="1" customWidth="1"/>
    <col min="14323" max="14323" width="11.85546875" customWidth="1"/>
    <col min="14324" max="14324" width="45.140625" customWidth="1"/>
    <col min="14325" max="14325" width="13.5703125" customWidth="1"/>
    <col min="14326" max="14326" width="19.28515625" customWidth="1"/>
    <col min="14327" max="14327" width="18.85546875" customWidth="1"/>
    <col min="14328" max="14328" width="18.5703125" customWidth="1"/>
    <col min="14329" max="14329" width="15.140625" customWidth="1"/>
    <col min="14330" max="14330" width="17" customWidth="1"/>
    <col min="14331" max="14331" width="19.7109375" customWidth="1"/>
    <col min="14332" max="14332" width="16.42578125" customWidth="1"/>
    <col min="14333" max="14333" width="4.140625" customWidth="1"/>
    <col min="14334" max="14336" width="0" hidden="1" customWidth="1"/>
    <col min="14579" max="14579" width="11.85546875" customWidth="1"/>
    <col min="14580" max="14580" width="45.140625" customWidth="1"/>
    <col min="14581" max="14581" width="13.5703125" customWidth="1"/>
    <col min="14582" max="14582" width="19.28515625" customWidth="1"/>
    <col min="14583" max="14583" width="18.85546875" customWidth="1"/>
    <col min="14584" max="14584" width="18.5703125" customWidth="1"/>
    <col min="14585" max="14585" width="15.140625" customWidth="1"/>
    <col min="14586" max="14586" width="17" customWidth="1"/>
    <col min="14587" max="14587" width="19.7109375" customWidth="1"/>
    <col min="14588" max="14588" width="16.42578125" customWidth="1"/>
    <col min="14589" max="14589" width="4.140625" customWidth="1"/>
    <col min="14590" max="14592" width="0" hidden="1" customWidth="1"/>
    <col min="14835" max="14835" width="11.85546875" customWidth="1"/>
    <col min="14836" max="14836" width="45.140625" customWidth="1"/>
    <col min="14837" max="14837" width="13.5703125" customWidth="1"/>
    <col min="14838" max="14838" width="19.28515625" customWidth="1"/>
    <col min="14839" max="14839" width="18.85546875" customWidth="1"/>
    <col min="14840" max="14840" width="18.5703125" customWidth="1"/>
    <col min="14841" max="14841" width="15.140625" customWidth="1"/>
    <col min="14842" max="14842" width="17" customWidth="1"/>
    <col min="14843" max="14843" width="19.7109375" customWidth="1"/>
    <col min="14844" max="14844" width="16.42578125" customWidth="1"/>
    <col min="14845" max="14845" width="4.140625" customWidth="1"/>
    <col min="14846" max="14848" width="0" hidden="1" customWidth="1"/>
    <col min="15091" max="15091" width="11.85546875" customWidth="1"/>
    <col min="15092" max="15092" width="45.140625" customWidth="1"/>
    <col min="15093" max="15093" width="13.5703125" customWidth="1"/>
    <col min="15094" max="15094" width="19.28515625" customWidth="1"/>
    <col min="15095" max="15095" width="18.85546875" customWidth="1"/>
    <col min="15096" max="15096" width="18.5703125" customWidth="1"/>
    <col min="15097" max="15097" width="15.140625" customWidth="1"/>
    <col min="15098" max="15098" width="17" customWidth="1"/>
    <col min="15099" max="15099" width="19.7109375" customWidth="1"/>
    <col min="15100" max="15100" width="16.42578125" customWidth="1"/>
    <col min="15101" max="15101" width="4.140625" customWidth="1"/>
    <col min="15102" max="15104" width="0" hidden="1" customWidth="1"/>
    <col min="15347" max="15347" width="11.85546875" customWidth="1"/>
    <col min="15348" max="15348" width="45.140625" customWidth="1"/>
    <col min="15349" max="15349" width="13.5703125" customWidth="1"/>
    <col min="15350" max="15350" width="19.28515625" customWidth="1"/>
    <col min="15351" max="15351" width="18.85546875" customWidth="1"/>
    <col min="15352" max="15352" width="18.5703125" customWidth="1"/>
    <col min="15353" max="15353" width="15.140625" customWidth="1"/>
    <col min="15354" max="15354" width="17" customWidth="1"/>
    <col min="15355" max="15355" width="19.7109375" customWidth="1"/>
    <col min="15356" max="15356" width="16.42578125" customWidth="1"/>
    <col min="15357" max="15357" width="4.140625" customWidth="1"/>
    <col min="15358" max="15360" width="0" hidden="1" customWidth="1"/>
    <col min="15603" max="15603" width="11.85546875" customWidth="1"/>
    <col min="15604" max="15604" width="45.140625" customWidth="1"/>
    <col min="15605" max="15605" width="13.5703125" customWidth="1"/>
    <col min="15606" max="15606" width="19.28515625" customWidth="1"/>
    <col min="15607" max="15607" width="18.85546875" customWidth="1"/>
    <col min="15608" max="15608" width="18.5703125" customWidth="1"/>
    <col min="15609" max="15609" width="15.140625" customWidth="1"/>
    <col min="15610" max="15610" width="17" customWidth="1"/>
    <col min="15611" max="15611" width="19.7109375" customWidth="1"/>
    <col min="15612" max="15612" width="16.42578125" customWidth="1"/>
    <col min="15613" max="15613" width="4.140625" customWidth="1"/>
    <col min="15614" max="15616" width="0" hidden="1" customWidth="1"/>
    <col min="15859" max="15859" width="11.85546875" customWidth="1"/>
    <col min="15860" max="15860" width="45.140625" customWidth="1"/>
    <col min="15861" max="15861" width="13.5703125" customWidth="1"/>
    <col min="15862" max="15862" width="19.28515625" customWidth="1"/>
    <col min="15863" max="15863" width="18.85546875" customWidth="1"/>
    <col min="15864" max="15864" width="18.5703125" customWidth="1"/>
    <col min="15865" max="15865" width="15.140625" customWidth="1"/>
    <col min="15866" max="15866" width="17" customWidth="1"/>
    <col min="15867" max="15867" width="19.7109375" customWidth="1"/>
    <col min="15868" max="15868" width="16.42578125" customWidth="1"/>
    <col min="15869" max="15869" width="4.140625" customWidth="1"/>
    <col min="15870" max="15872" width="0" hidden="1" customWidth="1"/>
    <col min="16115" max="16115" width="11.85546875" customWidth="1"/>
    <col min="16116" max="16116" width="45.140625" customWidth="1"/>
    <col min="16117" max="16117" width="13.5703125" customWidth="1"/>
    <col min="16118" max="16118" width="19.28515625" customWidth="1"/>
    <col min="16119" max="16119" width="18.85546875" customWidth="1"/>
    <col min="16120" max="16120" width="18.5703125" customWidth="1"/>
    <col min="16121" max="16121" width="15.140625" customWidth="1"/>
    <col min="16122" max="16122" width="17" customWidth="1"/>
    <col min="16123" max="16123" width="19.7109375" customWidth="1"/>
    <col min="16124" max="16124" width="16.42578125" customWidth="1"/>
    <col min="16125" max="16125" width="4.140625" customWidth="1"/>
    <col min="16126" max="16128" width="0" hidden="1" customWidth="1"/>
  </cols>
  <sheetData>
    <row r="2" spans="1:8" s="80" customFormat="1" ht="25.5" customHeight="1" thickBot="1" x14ac:dyDescent="0.35">
      <c r="A2" s="181" t="s">
        <v>142</v>
      </c>
      <c r="B2" s="181"/>
      <c r="C2" s="181"/>
      <c r="D2" s="181"/>
      <c r="E2" s="181"/>
    </row>
    <row r="3" spans="1:8" s="1" customFormat="1" ht="26.25" customHeight="1" x14ac:dyDescent="0.25">
      <c r="A3" s="182" t="s">
        <v>10</v>
      </c>
      <c r="B3" s="179" t="s">
        <v>11</v>
      </c>
      <c r="C3" s="184" t="s">
        <v>12</v>
      </c>
      <c r="D3" s="186" t="s">
        <v>13</v>
      </c>
      <c r="E3" s="187"/>
      <c r="F3" s="182" t="s">
        <v>15</v>
      </c>
      <c r="G3" s="187"/>
      <c r="H3" s="158" t="s">
        <v>143</v>
      </c>
    </row>
    <row r="4" spans="1:8" s="1" customFormat="1" ht="15.75" customHeight="1" x14ac:dyDescent="0.25">
      <c r="A4" s="183"/>
      <c r="B4" s="180"/>
      <c r="C4" s="185"/>
      <c r="D4" s="189" t="s">
        <v>16</v>
      </c>
      <c r="E4" s="190" t="s">
        <v>17</v>
      </c>
      <c r="F4" s="183" t="s">
        <v>16</v>
      </c>
      <c r="G4" s="190" t="s">
        <v>17</v>
      </c>
      <c r="H4" s="159"/>
    </row>
    <row r="5" spans="1:8" s="1" customFormat="1" ht="15.75" x14ac:dyDescent="0.25">
      <c r="A5" s="183"/>
      <c r="B5" s="180"/>
      <c r="C5" s="185"/>
      <c r="D5" s="189"/>
      <c r="E5" s="190"/>
      <c r="F5" s="183"/>
      <c r="G5" s="190"/>
      <c r="H5" s="159"/>
    </row>
    <row r="6" spans="1:8" s="85" customFormat="1" ht="19.5" thickBot="1" x14ac:dyDescent="0.35">
      <c r="A6" s="81">
        <v>1</v>
      </c>
      <c r="B6" s="82">
        <v>2</v>
      </c>
      <c r="C6" s="83">
        <v>3</v>
      </c>
      <c r="D6" s="82">
        <v>4</v>
      </c>
      <c r="E6" s="84">
        <v>5</v>
      </c>
      <c r="F6" s="81">
        <v>4</v>
      </c>
      <c r="G6" s="84">
        <v>5</v>
      </c>
      <c r="H6" s="188"/>
    </row>
    <row r="7" spans="1:8" s="85" customFormat="1" ht="30.75" customHeight="1" x14ac:dyDescent="0.3">
      <c r="A7" s="86" t="s">
        <v>51</v>
      </c>
      <c r="B7" s="87" t="s">
        <v>144</v>
      </c>
      <c r="C7" s="88" t="s">
        <v>8</v>
      </c>
      <c r="D7" s="89">
        <f>SUM(D8:D23)</f>
        <v>311813.8</v>
      </c>
      <c r="E7" s="90">
        <f>SUM(E8:E23)</f>
        <v>342033.83055384189</v>
      </c>
      <c r="F7" s="91">
        <f>SUM(F8:F23)</f>
        <v>329325.945244712</v>
      </c>
      <c r="G7" s="90">
        <f>SUM(G8:G23)</f>
        <v>315495.10857089219</v>
      </c>
      <c r="H7" s="92">
        <f>G7-F7</f>
        <v>-13830.836673819809</v>
      </c>
    </row>
    <row r="8" spans="1:8" s="100" customFormat="1" ht="42.75" customHeight="1" x14ac:dyDescent="0.3">
      <c r="A8" s="93" t="s">
        <v>145</v>
      </c>
      <c r="B8" s="94" t="s">
        <v>146</v>
      </c>
      <c r="C8" s="95" t="s">
        <v>139</v>
      </c>
      <c r="D8" s="96">
        <v>107850.8</v>
      </c>
      <c r="E8" s="97">
        <v>53696.036941428283</v>
      </c>
      <c r="F8" s="98">
        <v>113907.93690144048</v>
      </c>
      <c r="G8" s="99">
        <v>57545.078394606688</v>
      </c>
      <c r="H8" s="92">
        <f t="shared" ref="H8:H23" si="0">G8-F8</f>
        <v>-56362.858506833792</v>
      </c>
    </row>
    <row r="9" spans="1:8" s="100" customFormat="1" ht="42.75" customHeight="1" x14ac:dyDescent="0.3">
      <c r="A9" s="93" t="s">
        <v>147</v>
      </c>
      <c r="B9" s="94" t="s">
        <v>148</v>
      </c>
      <c r="C9" s="95" t="s">
        <v>139</v>
      </c>
      <c r="D9" s="96">
        <v>19232</v>
      </c>
      <c r="E9" s="97">
        <v>26814.479715404552</v>
      </c>
      <c r="F9" s="98">
        <v>20312.111198883118</v>
      </c>
      <c r="G9" s="99">
        <v>24891.173501341822</v>
      </c>
      <c r="H9" s="92">
        <f t="shared" si="0"/>
        <v>4579.0623024587039</v>
      </c>
    </row>
    <row r="10" spans="1:8" s="100" customFormat="1" ht="42.75" customHeight="1" x14ac:dyDescent="0.3">
      <c r="A10" s="93" t="s">
        <v>149</v>
      </c>
      <c r="B10" s="94" t="s">
        <v>150</v>
      </c>
      <c r="C10" s="95" t="s">
        <v>139</v>
      </c>
      <c r="D10" s="96">
        <v>50004</v>
      </c>
      <c r="E10" s="97">
        <v>38585.181364046744</v>
      </c>
      <c r="F10" s="98">
        <v>52812.334046846474</v>
      </c>
      <c r="G10" s="99">
        <v>40903.194089205594</v>
      </c>
      <c r="H10" s="92">
        <f t="shared" si="0"/>
        <v>-11909.13995764088</v>
      </c>
    </row>
    <row r="11" spans="1:8" s="100" customFormat="1" ht="42.75" customHeight="1" x14ac:dyDescent="0.3">
      <c r="A11" s="93" t="s">
        <v>151</v>
      </c>
      <c r="B11" s="94" t="s">
        <v>152</v>
      </c>
      <c r="C11" s="95" t="s">
        <v>139</v>
      </c>
      <c r="D11" s="96">
        <v>4095</v>
      </c>
      <c r="E11" s="97">
        <v>2668.0246642015809</v>
      </c>
      <c r="F11" s="98">
        <v>4324.9841597039504</v>
      </c>
      <c r="G11" s="99">
        <v>2912.1396090943808</v>
      </c>
      <c r="H11" s="92">
        <f t="shared" si="0"/>
        <v>-1412.8445506095695</v>
      </c>
    </row>
    <row r="12" spans="1:8" s="100" customFormat="1" ht="9" customHeight="1" x14ac:dyDescent="0.3">
      <c r="A12" s="193" t="s">
        <v>153</v>
      </c>
      <c r="B12" s="196" t="s">
        <v>154</v>
      </c>
      <c r="C12" s="199" t="s">
        <v>139</v>
      </c>
      <c r="D12" s="202">
        <v>53666</v>
      </c>
      <c r="E12" s="205">
        <v>64441.465641460825</v>
      </c>
      <c r="F12" s="208">
        <v>56679.999979162923</v>
      </c>
      <c r="G12" s="211">
        <v>35427.288432063215</v>
      </c>
      <c r="H12" s="214">
        <f t="shared" si="0"/>
        <v>-21252.711547099709</v>
      </c>
    </row>
    <row r="13" spans="1:8" s="100" customFormat="1" ht="16.5" customHeight="1" x14ac:dyDescent="0.3">
      <c r="A13" s="194"/>
      <c r="B13" s="197"/>
      <c r="C13" s="200"/>
      <c r="D13" s="203"/>
      <c r="E13" s="206"/>
      <c r="F13" s="209"/>
      <c r="G13" s="212"/>
      <c r="H13" s="214"/>
    </row>
    <row r="14" spans="1:8" s="100" customFormat="1" ht="13.5" customHeight="1" x14ac:dyDescent="0.3">
      <c r="A14" s="194"/>
      <c r="B14" s="197"/>
      <c r="C14" s="200"/>
      <c r="D14" s="203"/>
      <c r="E14" s="206"/>
      <c r="F14" s="209"/>
      <c r="G14" s="212"/>
      <c r="H14" s="214"/>
    </row>
    <row r="15" spans="1:8" s="100" customFormat="1" ht="22.5" customHeight="1" x14ac:dyDescent="0.3">
      <c r="A15" s="194"/>
      <c r="B15" s="197"/>
      <c r="C15" s="200"/>
      <c r="D15" s="203"/>
      <c r="E15" s="206"/>
      <c r="F15" s="209"/>
      <c r="G15" s="212"/>
      <c r="H15" s="214"/>
    </row>
    <row r="16" spans="1:8" s="100" customFormat="1" ht="25.5" customHeight="1" x14ac:dyDescent="0.3">
      <c r="A16" s="195"/>
      <c r="B16" s="198"/>
      <c r="C16" s="201"/>
      <c r="D16" s="204"/>
      <c r="E16" s="207"/>
      <c r="F16" s="210"/>
      <c r="G16" s="213"/>
      <c r="H16" s="214"/>
    </row>
    <row r="17" spans="1:10" s="100" customFormat="1" ht="42.75" customHeight="1" x14ac:dyDescent="0.3">
      <c r="A17" s="93" t="s">
        <v>155</v>
      </c>
      <c r="B17" s="94" t="s">
        <v>156</v>
      </c>
      <c r="C17" s="95" t="s">
        <v>139</v>
      </c>
      <c r="D17" s="96">
        <v>17089</v>
      </c>
      <c r="E17" s="97">
        <v>32359.647349372888</v>
      </c>
      <c r="F17" s="98">
        <v>18048.755630080785</v>
      </c>
      <c r="G17" s="99">
        <v>28434.246275263795</v>
      </c>
      <c r="H17" s="92">
        <f t="shared" si="0"/>
        <v>10385.49064518301</v>
      </c>
    </row>
    <row r="18" spans="1:10" s="100" customFormat="1" ht="42.75" customHeight="1" x14ac:dyDescent="0.3">
      <c r="A18" s="93" t="s">
        <v>157</v>
      </c>
      <c r="B18" s="94" t="s">
        <v>158</v>
      </c>
      <c r="C18" s="95" t="s">
        <v>139</v>
      </c>
      <c r="D18" s="96">
        <v>6398</v>
      </c>
      <c r="E18" s="97">
        <v>6573.4159260544966</v>
      </c>
      <c r="F18" s="98">
        <v>6757.3256785801887</v>
      </c>
      <c r="G18" s="99">
        <v>6527.2451552089678</v>
      </c>
      <c r="H18" s="92">
        <f t="shared" si="0"/>
        <v>-230.08052337122081</v>
      </c>
    </row>
    <row r="19" spans="1:10" s="100" customFormat="1" ht="63" customHeight="1" x14ac:dyDescent="0.3">
      <c r="A19" s="93" t="s">
        <v>159</v>
      </c>
      <c r="B19" s="94" t="s">
        <v>160</v>
      </c>
      <c r="C19" s="95" t="s">
        <v>139</v>
      </c>
      <c r="D19" s="96">
        <v>4398</v>
      </c>
      <c r="E19" s="97">
        <v>5632.7860159712109</v>
      </c>
      <c r="F19" s="98">
        <v>4645.0013026564029</v>
      </c>
      <c r="G19" s="99">
        <v>6650.5785895459867</v>
      </c>
      <c r="H19" s="92">
        <f t="shared" si="0"/>
        <v>2005.5772868895838</v>
      </c>
    </row>
    <row r="20" spans="1:10" s="100" customFormat="1" ht="42.75" customHeight="1" x14ac:dyDescent="0.3">
      <c r="A20" s="93" t="s">
        <v>161</v>
      </c>
      <c r="B20" s="94" t="s">
        <v>162</v>
      </c>
      <c r="C20" s="95" t="s">
        <v>139</v>
      </c>
      <c r="D20" s="96">
        <v>30434</v>
      </c>
      <c r="E20" s="97">
        <v>39453.318649207802</v>
      </c>
      <c r="F20" s="98">
        <v>32143.240028432239</v>
      </c>
      <c r="G20" s="99">
        <v>33391.157187906698</v>
      </c>
      <c r="H20" s="92">
        <f t="shared" si="0"/>
        <v>1247.9171594744585</v>
      </c>
    </row>
    <row r="21" spans="1:10" s="100" customFormat="1" ht="42.75" customHeight="1" x14ac:dyDescent="0.3">
      <c r="A21" s="93" t="s">
        <v>163</v>
      </c>
      <c r="B21" s="94" t="s">
        <v>164</v>
      </c>
      <c r="C21" s="95" t="s">
        <v>139</v>
      </c>
      <c r="D21" s="96">
        <v>17035</v>
      </c>
      <c r="E21" s="97">
        <v>31677.617286693479</v>
      </c>
      <c r="F21" s="98">
        <v>17991.72287193084</v>
      </c>
      <c r="G21" s="99">
        <v>36363.20533665501</v>
      </c>
      <c r="H21" s="92">
        <f t="shared" si="0"/>
        <v>18371.482464724169</v>
      </c>
    </row>
    <row r="22" spans="1:10" s="100" customFormat="1" ht="42.75" customHeight="1" x14ac:dyDescent="0.3">
      <c r="A22" s="93" t="s">
        <v>165</v>
      </c>
      <c r="B22" s="94" t="s">
        <v>166</v>
      </c>
      <c r="C22" s="95" t="s">
        <v>139</v>
      </c>
      <c r="D22" s="101"/>
      <c r="E22" s="97">
        <v>39978.451999999997</v>
      </c>
      <c r="F22" s="98"/>
      <c r="G22" s="99">
        <v>41652.114000000001</v>
      </c>
      <c r="H22" s="92">
        <f t="shared" si="0"/>
        <v>41652.114000000001</v>
      </c>
    </row>
    <row r="23" spans="1:10" s="100" customFormat="1" ht="57.75" customHeight="1" thickBot="1" x14ac:dyDescent="0.35">
      <c r="A23" s="102" t="s">
        <v>167</v>
      </c>
      <c r="B23" s="103" t="s">
        <v>168</v>
      </c>
      <c r="C23" s="104" t="s">
        <v>139</v>
      </c>
      <c r="D23" s="105">
        <v>1612</v>
      </c>
      <c r="E23" s="106">
        <v>153.405</v>
      </c>
      <c r="F23" s="107">
        <v>1702.5334469945708</v>
      </c>
      <c r="G23" s="108">
        <v>797.68799999999999</v>
      </c>
      <c r="H23" s="109">
        <f t="shared" si="0"/>
        <v>-904.84544699457081</v>
      </c>
    </row>
    <row r="24" spans="1:10" s="112" customFormat="1" ht="18.75" x14ac:dyDescent="0.3">
      <c r="A24" s="110"/>
      <c r="B24" s="110"/>
      <c r="C24" s="111"/>
      <c r="D24" s="110"/>
      <c r="E24" s="110"/>
    </row>
    <row r="25" spans="1:10" s="80" customFormat="1" ht="25.5" customHeight="1" thickBot="1" x14ac:dyDescent="0.35">
      <c r="A25" s="181" t="s">
        <v>169</v>
      </c>
      <c r="B25" s="181"/>
      <c r="C25" s="181"/>
      <c r="D25" s="181"/>
      <c r="E25" s="181"/>
    </row>
    <row r="26" spans="1:10" s="1" customFormat="1" ht="26.25" customHeight="1" x14ac:dyDescent="0.25">
      <c r="A26" s="182" t="s">
        <v>10</v>
      </c>
      <c r="B26" s="179" t="s">
        <v>11</v>
      </c>
      <c r="C26" s="184" t="s">
        <v>12</v>
      </c>
      <c r="D26" s="186" t="s">
        <v>13</v>
      </c>
      <c r="E26" s="187"/>
      <c r="F26" s="182" t="s">
        <v>15</v>
      </c>
      <c r="G26" s="187"/>
      <c r="H26" s="191" t="s">
        <v>143</v>
      </c>
    </row>
    <row r="27" spans="1:10" s="1" customFormat="1" ht="15.75" customHeight="1" x14ac:dyDescent="0.25">
      <c r="A27" s="183"/>
      <c r="B27" s="180"/>
      <c r="C27" s="185"/>
      <c r="D27" s="189" t="s">
        <v>16</v>
      </c>
      <c r="E27" s="190" t="s">
        <v>17</v>
      </c>
      <c r="F27" s="183" t="s">
        <v>16</v>
      </c>
      <c r="G27" s="190" t="s">
        <v>17</v>
      </c>
      <c r="H27" s="192"/>
    </row>
    <row r="28" spans="1:10" s="1" customFormat="1" ht="15.75" x14ac:dyDescent="0.25">
      <c r="A28" s="183"/>
      <c r="B28" s="180"/>
      <c r="C28" s="185"/>
      <c r="D28" s="189"/>
      <c r="E28" s="190"/>
      <c r="F28" s="183"/>
      <c r="G28" s="190"/>
      <c r="H28" s="192"/>
    </row>
    <row r="29" spans="1:10" s="85" customFormat="1" ht="19.5" thickBot="1" x14ac:dyDescent="0.35">
      <c r="A29" s="113">
        <v>1</v>
      </c>
      <c r="B29" s="114">
        <v>2</v>
      </c>
      <c r="C29" s="115">
        <v>3</v>
      </c>
      <c r="D29" s="114">
        <v>4</v>
      </c>
      <c r="E29" s="116">
        <v>5</v>
      </c>
      <c r="F29" s="113">
        <v>4</v>
      </c>
      <c r="G29" s="116">
        <v>5</v>
      </c>
      <c r="H29" s="192"/>
    </row>
    <row r="30" spans="1:10" s="85" customFormat="1" ht="30.75" customHeight="1" x14ac:dyDescent="0.3">
      <c r="A30" s="117" t="s">
        <v>92</v>
      </c>
      <c r="B30" s="118" t="s">
        <v>170</v>
      </c>
      <c r="C30" s="119" t="s">
        <v>8</v>
      </c>
      <c r="D30" s="120">
        <f>SUM(D31:D38)</f>
        <v>917478.1</v>
      </c>
      <c r="E30" s="121">
        <f>SUM(E31:E38)-E36</f>
        <v>6673803.8931035222</v>
      </c>
      <c r="F30" s="122">
        <f>SUM(F31:F35)</f>
        <v>1209122.1884999999</v>
      </c>
      <c r="G30" s="90">
        <f>SUM(G31:G35)</f>
        <v>2319449.9301247597</v>
      </c>
      <c r="H30" s="92">
        <f>G30-F30</f>
        <v>1110327.7416247597</v>
      </c>
    </row>
    <row r="31" spans="1:10" s="85" customFormat="1" ht="42" customHeight="1" x14ac:dyDescent="0.3">
      <c r="A31" s="123" t="s">
        <v>171</v>
      </c>
      <c r="B31" s="94" t="s">
        <v>172</v>
      </c>
      <c r="C31" s="95" t="s">
        <v>139</v>
      </c>
      <c r="D31" s="124">
        <v>607685</v>
      </c>
      <c r="E31" s="125">
        <v>600829.72100000002</v>
      </c>
      <c r="F31" s="126">
        <v>601608.19999999995</v>
      </c>
      <c r="G31" s="127">
        <v>553573.35699999996</v>
      </c>
      <c r="H31" s="92">
        <f t="shared" ref="H31:H36" si="1">G31-F31</f>
        <v>-48034.842999999993</v>
      </c>
      <c r="J31" s="153"/>
    </row>
    <row r="32" spans="1:10" s="100" customFormat="1" ht="42.75" customHeight="1" x14ac:dyDescent="0.3">
      <c r="A32" s="123" t="s">
        <v>173</v>
      </c>
      <c r="B32" s="94" t="s">
        <v>174</v>
      </c>
      <c r="C32" s="95" t="s">
        <v>139</v>
      </c>
      <c r="D32" s="96">
        <v>7354</v>
      </c>
      <c r="E32" s="97">
        <v>6294.2844017105945</v>
      </c>
      <c r="F32" s="98">
        <v>6950.9714999999997</v>
      </c>
      <c r="G32" s="99">
        <v>6749.6372689262525</v>
      </c>
      <c r="H32" s="92">
        <f t="shared" si="1"/>
        <v>-201.33423107374711</v>
      </c>
      <c r="J32" s="154"/>
    </row>
    <row r="33" spans="1:10" s="100" customFormat="1" ht="42.75" customHeight="1" x14ac:dyDescent="0.3">
      <c r="A33" s="123" t="s">
        <v>175</v>
      </c>
      <c r="B33" s="94" t="s">
        <v>176</v>
      </c>
      <c r="C33" s="95" t="s">
        <v>139</v>
      </c>
      <c r="D33" s="96">
        <v>10621</v>
      </c>
      <c r="E33" s="97">
        <v>10620.793</v>
      </c>
      <c r="F33" s="98">
        <v>432</v>
      </c>
      <c r="G33" s="99">
        <v>943.19100000000003</v>
      </c>
      <c r="H33" s="92">
        <f t="shared" si="1"/>
        <v>511.19100000000003</v>
      </c>
      <c r="J33" s="154"/>
    </row>
    <row r="34" spans="1:10" s="100" customFormat="1" ht="42.75" customHeight="1" x14ac:dyDescent="0.3">
      <c r="A34" s="123" t="s">
        <v>177</v>
      </c>
      <c r="B34" s="94" t="s">
        <v>178</v>
      </c>
      <c r="C34" s="95" t="s">
        <v>139</v>
      </c>
      <c r="D34" s="96">
        <v>67000</v>
      </c>
      <c r="E34" s="97">
        <v>924859.92154655815</v>
      </c>
      <c r="F34" s="98">
        <v>88000</v>
      </c>
      <c r="G34" s="99">
        <v>906184.00430000003</v>
      </c>
      <c r="H34" s="92">
        <f t="shared" si="1"/>
        <v>818184.00430000003</v>
      </c>
      <c r="J34" s="154"/>
    </row>
    <row r="35" spans="1:10" s="100" customFormat="1" ht="42.75" customHeight="1" x14ac:dyDescent="0.3">
      <c r="A35" s="123" t="s">
        <v>179</v>
      </c>
      <c r="B35" s="94" t="s">
        <v>180</v>
      </c>
      <c r="C35" s="95" t="s">
        <v>139</v>
      </c>
      <c r="D35" s="96">
        <v>191644.1</v>
      </c>
      <c r="E35" s="97">
        <v>5131199.1731552528</v>
      </c>
      <c r="F35" s="98">
        <v>512131.01699999999</v>
      </c>
      <c r="G35" s="99">
        <v>851999.74055583379</v>
      </c>
      <c r="H35" s="92">
        <f t="shared" si="1"/>
        <v>339868.7235558338</v>
      </c>
      <c r="J35" s="154"/>
    </row>
    <row r="36" spans="1:10" s="100" customFormat="1" ht="42.75" customHeight="1" thickBot="1" x14ac:dyDescent="0.35">
      <c r="A36" s="123"/>
      <c r="B36" s="156" t="s">
        <v>189</v>
      </c>
      <c r="C36" s="95" t="s">
        <v>139</v>
      </c>
      <c r="D36" s="101"/>
      <c r="E36" s="97">
        <v>4829063.3295005476</v>
      </c>
      <c r="F36" s="107">
        <v>359645</v>
      </c>
      <c r="G36" s="108">
        <v>361012.60302576987</v>
      </c>
      <c r="H36" s="109">
        <f t="shared" si="1"/>
        <v>1367.6030257698731</v>
      </c>
      <c r="J36" s="154"/>
    </row>
    <row r="37" spans="1:10" s="100" customFormat="1" ht="42.75" hidden="1" customHeight="1" thickBot="1" x14ac:dyDescent="0.35">
      <c r="A37" s="128" t="s">
        <v>181</v>
      </c>
      <c r="B37" s="129" t="s">
        <v>182</v>
      </c>
      <c r="C37" s="130" t="s">
        <v>139</v>
      </c>
      <c r="D37" s="131">
        <v>33174</v>
      </c>
      <c r="E37" s="132">
        <v>0</v>
      </c>
      <c r="F37" s="133">
        <v>0</v>
      </c>
      <c r="G37" s="134">
        <v>0</v>
      </c>
    </row>
    <row r="38" spans="1:10" s="100" customFormat="1" ht="24.75" customHeight="1" x14ac:dyDescent="0.3">
      <c r="A38" s="135"/>
      <c r="B38" s="136"/>
      <c r="C38" s="137"/>
      <c r="D38" s="138"/>
      <c r="E38" s="138"/>
    </row>
  </sheetData>
  <mergeCells count="30">
    <mergeCell ref="F26:G26"/>
    <mergeCell ref="H26:H29"/>
    <mergeCell ref="A12:A16"/>
    <mergeCell ref="B12:B16"/>
    <mergeCell ref="C12:C16"/>
    <mergeCell ref="D12:D16"/>
    <mergeCell ref="E12:E16"/>
    <mergeCell ref="D27:D28"/>
    <mergeCell ref="E27:E28"/>
    <mergeCell ref="F27:F28"/>
    <mergeCell ref="G27:G28"/>
    <mergeCell ref="F12:F16"/>
    <mergeCell ref="G12:G16"/>
    <mergeCell ref="H12:H16"/>
    <mergeCell ref="A25:E25"/>
    <mergeCell ref="A26:A28"/>
    <mergeCell ref="H3:H6"/>
    <mergeCell ref="D4:D5"/>
    <mergeCell ref="E4:E5"/>
    <mergeCell ref="F4:F5"/>
    <mergeCell ref="G4:G5"/>
    <mergeCell ref="F3:G3"/>
    <mergeCell ref="B26:B28"/>
    <mergeCell ref="A2:E2"/>
    <mergeCell ref="A3:A5"/>
    <mergeCell ref="B3:B5"/>
    <mergeCell ref="C3:C5"/>
    <mergeCell ref="D3:E3"/>
    <mergeCell ref="C26:C28"/>
    <mergeCell ref="D26:E26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Лист1</vt:lpstr>
      <vt:lpstr>расшифровки</vt:lpstr>
      <vt:lpstr>Лист1!Заголовки_для_печати</vt:lpstr>
      <vt:lpstr>Лист1!Область_печати</vt:lpstr>
      <vt:lpstr>расшифровки!Область_печати</vt:lpstr>
    </vt:vector>
  </TitlesOfParts>
  <Company>MRSK-YUGA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Лаптенок Анна Георгиевна</dc:creator>
  <cp:lastModifiedBy>Лаптенок Анна Георгиевна</cp:lastModifiedBy>
  <cp:lastPrinted>2017-02-17T10:39:50Z</cp:lastPrinted>
  <dcterms:created xsi:type="dcterms:W3CDTF">2016-03-29T07:21:46Z</dcterms:created>
  <dcterms:modified xsi:type="dcterms:W3CDTF">2017-02-17T10:55:46Z</dcterms:modified>
</cp:coreProperties>
</file>